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328"/>
  <workbookPr dateCompatibility="0" saveExternalLinkValues="0" codeName="ThisWorkbook"/>
  <mc:AlternateContent xmlns:mc="http://schemas.openxmlformats.org/markup-compatibility/2006">
    <mc:Choice Requires="x15">
      <x15ac:absPath xmlns:x15ac="http://schemas.microsoft.com/office/spreadsheetml/2010/11/ac" url="https://defra.sharepoint.com/sites/def-ddts-euexitpmo/PMO/ER003  FGas and ODS/Annual Reporting/2024 report updates/2025 template update/"/>
    </mc:Choice>
  </mc:AlternateContent>
  <xr:revisionPtr revIDLastSave="0" documentId="10_ncr:8_{1B7DAFE3-A505-4862-9A24-8494E7461A87}" xr6:coauthVersionLast="47" xr6:coauthVersionMax="47" xr10:uidLastSave="{00000000-0000-0000-0000-000000000000}"/>
  <workbookProtection workbookAlgorithmName="SHA-512" workbookHashValue="006jlO/NQUCAIMD4q7a081sHhMkxmvIUCPB0uF+VZAe3rLNUVhTG1UQkdrkdzrQ1ba+oLimIoOIvTse4YF2CCw==" workbookSaltValue="AVipUGdBBnZhE8CW0EGKog==" workbookSpinCount="100000" lockStructure="1"/>
  <bookViews>
    <workbookView xWindow="51795" yWindow="-15915" windowWidth="25440" windowHeight="15270" activeTab="2" xr2:uid="{A49C6B3D-4720-4561-9599-0865E1FCFE40}"/>
  </bookViews>
  <sheets>
    <sheet name="Start_Here" sheetId="1" r:id="rId1"/>
    <sheet name="Report_details" sheetId="2" r:id="rId2"/>
    <sheet name="Organisation_details" sheetId="25" r:id="rId3"/>
    <sheet name="Importers" sheetId="5" r:id="rId4"/>
    <sheet name="Producers" sheetId="4" r:id="rId5"/>
    <sheet name="Exporters" sheetId="6" r:id="rId6"/>
    <sheet name="Producers_and_importers_stocks" sheetId="8" r:id="rId7"/>
    <sheet name="Exempt" sheetId="9" r:id="rId8"/>
    <sheet name="Categories_of_application" sheetId="10" r:id="rId9"/>
    <sheet name="Feedstock_users" sheetId="11" r:id="rId10"/>
    <sheet name="Destruction" sheetId="12" r:id="rId11"/>
    <sheet name="Quota_authorisation" sheetId="13" r:id="rId12"/>
    <sheet name="New_entrant_quota_auths" sheetId="14" r:id="rId13"/>
    <sheet name="Products_or_equipment_A" sheetId="15" r:id="rId14"/>
    <sheet name="Products_or_equipment_B" sheetId="16" r:id="rId15"/>
    <sheet name="Products_or_equipment_CDE" sheetId="17" r:id="rId16"/>
    <sheet name="Products_or_equipment_FG" sheetId="18" r:id="rId17"/>
    <sheet name="Products_or_equipment_HI" sheetId="19" r:id="rId18"/>
    <sheet name="Products_or_equipment_J-Q" sheetId="20" r:id="rId19"/>
    <sheet name="Equip_import_use_export_gas" sheetId="21" r:id="rId20"/>
    <sheet name="Summary" sheetId="26" r:id="rId21"/>
    <sheet name="Glossary" sheetId="7" r:id="rId22"/>
    <sheet name="Finish" sheetId="23" r:id="rId23"/>
    <sheet name="Reference Data" sheetId="24" state="hidden" r:id="rId24"/>
    <sheet name="blends" sheetId="27" state="veryHidden" r:id="rId25"/>
  </sheets>
  <definedNames>
    <definedName name="_10">New_entrant_quota_auths!$H$6</definedName>
    <definedName name="_10_FileRef">New_entrant_quota_auths!$I$6</definedName>
    <definedName name="_10A">New_entrant_quota_auths!$G$6</definedName>
    <definedName name="_12A">Equip_import_use_export_gas!$H$6</definedName>
    <definedName name="_1B">Producers!$O$6</definedName>
    <definedName name="_1D">Producers!$X$6</definedName>
    <definedName name="_1E">Producers!$Y$6</definedName>
    <definedName name="_2A">Importers!$H$6</definedName>
    <definedName name="_2B">Importers!$J$6</definedName>
    <definedName name="_2C">Importers!$K$6</definedName>
    <definedName name="_3B">Exporters!$J$6</definedName>
    <definedName name="_3C">Exporters!$K$6</definedName>
    <definedName name="_4A">Producers_and_importers_stocks!$H$6</definedName>
    <definedName name="_4B">Producers_and_importers_stocks!$I$6</definedName>
    <definedName name="_4C">Producers_and_importers_stocks!$J$6</definedName>
    <definedName name="_4D">Producers_and_importers_stocks!$K$6</definedName>
    <definedName name="_4E">Producers_and_importers_stocks!$L$6</definedName>
    <definedName name="_4F">Producers_and_importers_stocks!$M$6</definedName>
    <definedName name="_4G">Producers_and_importers_stocks!$N$6</definedName>
    <definedName name="_4H">Producers_and_importers_stocks!$O$6</definedName>
    <definedName name="_4I">Producers_and_importers_stocks!$P$6</definedName>
    <definedName name="_4J">Producers_and_importers_stocks!$Q$6</definedName>
    <definedName name="_4K">Producers_and_importers_stocks!$R$6</definedName>
    <definedName name="_4L">Producers_and_importers_stocks!$S$6</definedName>
    <definedName name="_5C">Exempt!$L$6</definedName>
    <definedName name="_6A">Categories_of_application!$G$6</definedName>
    <definedName name="_6B">Categories_of_application!$H$6</definedName>
    <definedName name="_6C">Categories_of_application!$I$6</definedName>
    <definedName name="_6W">Categories_of_application!$AE$6</definedName>
    <definedName name="_xlnm._FilterDatabase" localSheetId="24" hidden="1">blends!$A$1:$X$123</definedName>
    <definedName name="_xlnm._FilterDatabase" localSheetId="18" hidden="1">'Products_or_equipment_J-Q'!$B$7:$F$31</definedName>
    <definedName name="_xlnm._FilterDatabase" localSheetId="20" hidden="1">Summary!$A$5:$G$130</definedName>
    <definedName name="Authorisation1">Organisation_details!$C$19</definedName>
    <definedName name="Authorisation2">Organisation_details!$C$21</definedName>
    <definedName name="Commonly_used_HFC_containing_mixtures">'Reference Data'!$C$6:$C$82</definedName>
    <definedName name="Current_Year">'Reference Data'!$AG$6</definedName>
    <definedName name="Current_yr_end">'Reference Data'!$AG$9</definedName>
    <definedName name="Current_yr_start">'Reference Data'!$AG$8</definedName>
    <definedName name="Destruction">Organisation_details!$C$18</definedName>
    <definedName name="Exporter">Organisation_details!$C$15</definedName>
    <definedName name="Feedstock">Organisation_details!$C$16</definedName>
    <definedName name="Fluorinated_Ethers_and_Alcohols">'Reference Data'!$D$6:$D$39</definedName>
    <definedName name="Glos_10">Glossary!$B$45</definedName>
    <definedName name="Glos_10_FR">Glossary!$B$46</definedName>
    <definedName name="Glos_10A">Glossary!$B$44</definedName>
    <definedName name="Glos_11G">Glossary!$B$48</definedName>
    <definedName name="Glos_11Q">Glossary!$B$49</definedName>
    <definedName name="Glos_12A">Glossary!$B$51</definedName>
    <definedName name="Glos_12B">Glossary!$B$52</definedName>
    <definedName name="Glos_1B">Glossary!$B$7</definedName>
    <definedName name="Glos_1D">Glossary!$B$8</definedName>
    <definedName name="Glos_1E">Glossary!$B$9</definedName>
    <definedName name="Glos_2B">Glossary!$B$12</definedName>
    <definedName name="Glos_3B">Glossary!$B$15</definedName>
    <definedName name="Glos_3C">Glossary!$B$16</definedName>
    <definedName name="Glos_4A">Glossary!$B$19</definedName>
    <definedName name="Glos_4B">Glossary!$B$20</definedName>
    <definedName name="Glos_4C">Glossary!$B$21</definedName>
    <definedName name="Glos_4D">Glossary!$B$22</definedName>
    <definedName name="Glos_4E">Glossary!$B$23</definedName>
    <definedName name="Glos_4F">Glossary!$B$24</definedName>
    <definedName name="Glos_4G">Glossary!$B$25</definedName>
    <definedName name="Glos_4H">Glossary!$B$26</definedName>
    <definedName name="Glos_4I">Glossary!$B$27</definedName>
    <definedName name="Glos_4J">Glossary!$B$28</definedName>
    <definedName name="Glos_4M">Glossary!$B$29</definedName>
    <definedName name="Glos_5C">Glossary!$B$32</definedName>
    <definedName name="Glos_6A">Glossary!$B$36</definedName>
    <definedName name="Glos_6B">Glossary!$B$37</definedName>
    <definedName name="Glos_6C">Glossary!$B$38</definedName>
    <definedName name="Glos_6L">Glossary!$B$39</definedName>
    <definedName name="Glos_6M">Glossary!$B$40</definedName>
    <definedName name="Glos_6W">Glossary!$B$41</definedName>
    <definedName name="Glos_6X">Glossary!$B$42</definedName>
    <definedName name="Glos_non_HFC">Glossary!$B$54</definedName>
    <definedName name="HFC">'Reference Data'!$E$6:$E$24</definedName>
    <definedName name="imp_non_hfc">Importers!$G$6</definedName>
    <definedName name="Importer">Organisation_details!$C$14</definedName>
    <definedName name="Importer1">Organisation_details!$C$22</definedName>
    <definedName name="Importer10">Organisation_details!$C$31</definedName>
    <definedName name="Importer11">Organisation_details!$C$32</definedName>
    <definedName name="Importer12">Organisation_details!$C$33</definedName>
    <definedName name="Importer13">Organisation_details!$C$34</definedName>
    <definedName name="Importer14">Organisation_details!$C$35</definedName>
    <definedName name="Importer15">Organisation_details!$C$36</definedName>
    <definedName name="Importer2">Organisation_details!$C$23</definedName>
    <definedName name="Importer3">Organisation_details!$C$24</definedName>
    <definedName name="Importer4">Organisation_details!$C$25</definedName>
    <definedName name="Importer5">Organisation_details!$C$26</definedName>
    <definedName name="Importer6">Organisation_details!$C$27</definedName>
    <definedName name="Importer7">Organisation_details!$C$28</definedName>
    <definedName name="Importer8">Organisation_details!$C$29</definedName>
    <definedName name="Importer9">Organisation_details!$C$30</definedName>
    <definedName name="ImportProcessAgent">Organisation_details!$C$17</definedName>
    <definedName name="NewEntrantQuota">Organisation_details!$C$20</definedName>
    <definedName name="Non_FGas_Substances_Contained_In_Mixtures">'Reference Data'!$J$6:$J$23</definedName>
    <definedName name="Other_Perfluorinated_Compounds">'Reference Data'!$F$6:$F$9</definedName>
    <definedName name="PFCs">'Reference Data'!$G$6:$G$12</definedName>
    <definedName name="_xlnm.Print_Area" localSheetId="5">Exporters!$B$1:$U$32</definedName>
    <definedName name="Producer">Organisation_details!$C$13</definedName>
    <definedName name="R_Chemical_Group">'Reference Data'!$A$6:$A$14</definedName>
    <definedName name="R_Countries">'Reference Data'!$X$6:$X$257</definedName>
    <definedName name="R_Destruction_Method">'Reference Data'!$AE$6:$AE$9</definedName>
    <definedName name="R_Exempted_Use">'Reference Data'!$AC$6:$AC$12</definedName>
    <definedName name="Select">'Reference Data'!$B$6</definedName>
    <definedName name="Sulphur_Hexafluoride">'Reference Data'!$H$6:$H$6</definedName>
    <definedName name="Summary_11G">Summary!$E$5</definedName>
    <definedName name="Summary_11Q">Summary!$F$5</definedName>
    <definedName name="Summary_12B">Summary!$G$5</definedName>
    <definedName name="Summary_4M">Summary!$B$5</definedName>
    <definedName name="Summary_6X">Summary!$D$5</definedName>
    <definedName name="T_Substance_Annexes">'Reference Data'!$M$6:$V$130</definedName>
    <definedName name="Unsaturated_HFCs_and_HCFCs">'Reference Data'!$I$6:$I$10</definedName>
    <definedName name="yes_no">'Reference Data'!$AM$6:$AM$7</definedName>
    <definedName name="yes_no_select">'Reference Data'!$AN$6:$AN$8</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54" i="26" l="1"/>
  <c r="C54" i="26" s="1"/>
  <c r="H54" i="26" s="1"/>
  <c r="D54" i="26"/>
  <c r="E54" i="26"/>
  <c r="G54" i="26" s="1"/>
  <c r="I54" i="26" s="1"/>
  <c r="Q31" i="27"/>
  <c r="AJ106" i="24" s="1"/>
  <c r="S31" i="27"/>
  <c r="P105" i="24"/>
  <c r="N105" i="24"/>
  <c r="O105" i="24"/>
  <c r="F54" i="26" l="1"/>
  <c r="E55" i="26" l="1"/>
  <c r="F55" i="26" s="1"/>
  <c r="B52" i="26"/>
  <c r="C52" i="26" s="1"/>
  <c r="D52" i="26"/>
  <c r="E52" i="26"/>
  <c r="F52" i="26" s="1"/>
  <c r="N106" i="24"/>
  <c r="O106" i="24"/>
  <c r="N103" i="24"/>
  <c r="O103" i="24"/>
  <c r="S32" i="27"/>
  <c r="S29" i="27"/>
  <c r="B53" i="26"/>
  <c r="C53" i="26" s="1"/>
  <c r="D53" i="26"/>
  <c r="B56" i="26"/>
  <c r="C56" i="26" s="1"/>
  <c r="D56" i="26"/>
  <c r="E56" i="26"/>
  <c r="F56" i="26" s="1"/>
  <c r="B51" i="26"/>
  <c r="S30" i="27"/>
  <c r="S33" i="27"/>
  <c r="N104" i="24"/>
  <c r="O104" i="24"/>
  <c r="N107" i="24"/>
  <c r="O107" i="24"/>
  <c r="U105" i="27"/>
  <c r="U88" i="27"/>
  <c r="U89" i="27"/>
  <c r="U90" i="27"/>
  <c r="U91" i="27"/>
  <c r="U92" i="27"/>
  <c r="U93" i="27"/>
  <c r="U94" i="27"/>
  <c r="U95" i="27"/>
  <c r="U96" i="27"/>
  <c r="U97" i="27"/>
  <c r="U98" i="27"/>
  <c r="U99" i="27"/>
  <c r="U100" i="27"/>
  <c r="U101" i="27"/>
  <c r="U102" i="27"/>
  <c r="U103" i="27"/>
  <c r="U104" i="27"/>
  <c r="U75" i="27"/>
  <c r="U76" i="27"/>
  <c r="U77" i="27"/>
  <c r="U78" i="27"/>
  <c r="U79" i="27"/>
  <c r="U80" i="27"/>
  <c r="U81" i="27"/>
  <c r="U82" i="27"/>
  <c r="U83" i="27"/>
  <c r="U84" i="27"/>
  <c r="U85" i="27"/>
  <c r="U86" i="27"/>
  <c r="U87" i="27"/>
  <c r="U74" i="27"/>
  <c r="W74" i="27"/>
  <c r="W75" i="27"/>
  <c r="W76" i="27"/>
  <c r="W77" i="27"/>
  <c r="W78" i="27"/>
  <c r="W79" i="27"/>
  <c r="W80" i="27"/>
  <c r="W81" i="27"/>
  <c r="W82" i="27"/>
  <c r="W83" i="27"/>
  <c r="W84" i="27"/>
  <c r="W85" i="27"/>
  <c r="W86" i="27"/>
  <c r="W87" i="27"/>
  <c r="W88" i="27"/>
  <c r="W89" i="27"/>
  <c r="W90" i="27"/>
  <c r="W91" i="27"/>
  <c r="W92" i="27"/>
  <c r="W93" i="27"/>
  <c r="W94" i="27"/>
  <c r="W95" i="27"/>
  <c r="W96" i="27"/>
  <c r="W97" i="27"/>
  <c r="W98" i="27"/>
  <c r="W99" i="27"/>
  <c r="W100" i="27"/>
  <c r="W101" i="27"/>
  <c r="W102" i="27"/>
  <c r="W103" i="27"/>
  <c r="W104" i="27"/>
  <c r="W105" i="27"/>
  <c r="W106" i="27"/>
  <c r="X106" i="27"/>
  <c r="W107" i="27"/>
  <c r="X107" i="27"/>
  <c r="W108" i="27"/>
  <c r="X108" i="27"/>
  <c r="W109" i="27"/>
  <c r="X109" i="27"/>
  <c r="W110" i="27"/>
  <c r="X110" i="27"/>
  <c r="W111" i="27"/>
  <c r="X111" i="27"/>
  <c r="W112" i="27"/>
  <c r="X112" i="27"/>
  <c r="W113" i="27"/>
  <c r="X113" i="27"/>
  <c r="W114" i="27"/>
  <c r="X114" i="27"/>
  <c r="W115" i="27"/>
  <c r="X115" i="27"/>
  <c r="W116" i="27"/>
  <c r="X116" i="27"/>
  <c r="W117" i="27"/>
  <c r="X117" i="27"/>
  <c r="W118" i="27"/>
  <c r="X118" i="27"/>
  <c r="W119" i="27"/>
  <c r="X119" i="27"/>
  <c r="W120" i="27"/>
  <c r="X120" i="27"/>
  <c r="W121" i="27"/>
  <c r="X121" i="27"/>
  <c r="W122" i="27"/>
  <c r="X122" i="27"/>
  <c r="W123" i="27"/>
  <c r="X123" i="27"/>
  <c r="W55" i="27"/>
  <c r="X55" i="27"/>
  <c r="W56" i="27"/>
  <c r="X56" i="27"/>
  <c r="W57" i="27"/>
  <c r="X57" i="27"/>
  <c r="W58" i="27"/>
  <c r="X58" i="27"/>
  <c r="W59" i="27"/>
  <c r="X59" i="27"/>
  <c r="W60" i="27"/>
  <c r="X60" i="27"/>
  <c r="W61" i="27"/>
  <c r="X61" i="27"/>
  <c r="W62" i="27"/>
  <c r="X62" i="27"/>
  <c r="W63" i="27"/>
  <c r="X63" i="27"/>
  <c r="W64" i="27"/>
  <c r="X64" i="27"/>
  <c r="W65" i="27"/>
  <c r="X65" i="27"/>
  <c r="W66" i="27"/>
  <c r="X66" i="27"/>
  <c r="W67" i="27"/>
  <c r="X67" i="27"/>
  <c r="W68" i="27"/>
  <c r="X68" i="27"/>
  <c r="W69" i="27"/>
  <c r="X69" i="27"/>
  <c r="W70" i="27"/>
  <c r="X70" i="27"/>
  <c r="W71" i="27"/>
  <c r="X71" i="27"/>
  <c r="W72" i="27"/>
  <c r="X72" i="27"/>
  <c r="W73" i="27"/>
  <c r="X73" i="27"/>
  <c r="W44" i="27"/>
  <c r="X44" i="27"/>
  <c r="W45" i="27"/>
  <c r="X45" i="27"/>
  <c r="W46" i="27"/>
  <c r="X46" i="27"/>
  <c r="W47" i="27"/>
  <c r="X47" i="27"/>
  <c r="W48" i="27"/>
  <c r="X48" i="27"/>
  <c r="W49" i="27"/>
  <c r="X49" i="27"/>
  <c r="W50" i="27"/>
  <c r="X50" i="27"/>
  <c r="W51" i="27"/>
  <c r="X51" i="27"/>
  <c r="W52" i="27"/>
  <c r="X52" i="27"/>
  <c r="W53" i="27"/>
  <c r="X53" i="27"/>
  <c r="W54" i="27"/>
  <c r="X54" i="27"/>
  <c r="W36" i="27"/>
  <c r="X36" i="27"/>
  <c r="W37" i="27"/>
  <c r="X37" i="27"/>
  <c r="W38" i="27"/>
  <c r="X38" i="27"/>
  <c r="W39" i="27"/>
  <c r="X39" i="27"/>
  <c r="W40" i="27"/>
  <c r="X40" i="27"/>
  <c r="W41" i="27"/>
  <c r="X41" i="27"/>
  <c r="W42" i="27"/>
  <c r="X42" i="27"/>
  <c r="W43" i="27"/>
  <c r="X43" i="27"/>
  <c r="W28" i="27"/>
  <c r="X28" i="27"/>
  <c r="W32" i="27"/>
  <c r="E30" i="27" s="1"/>
  <c r="X32" i="27"/>
  <c r="W33" i="27"/>
  <c r="X33" i="27"/>
  <c r="W34" i="27"/>
  <c r="X34" i="27"/>
  <c r="W35" i="27"/>
  <c r="X35" i="27"/>
  <c r="W20" i="27"/>
  <c r="X20" i="27"/>
  <c r="W21" i="27"/>
  <c r="X21" i="27"/>
  <c r="W22" i="27"/>
  <c r="X22" i="27"/>
  <c r="W23" i="27"/>
  <c r="X23" i="27"/>
  <c r="W24" i="27"/>
  <c r="X24" i="27"/>
  <c r="W25" i="27"/>
  <c r="X25" i="27"/>
  <c r="W26" i="27"/>
  <c r="X26" i="27"/>
  <c r="W27" i="27"/>
  <c r="X27" i="27"/>
  <c r="W2" i="27"/>
  <c r="X2" i="27"/>
  <c r="W3" i="27"/>
  <c r="X3" i="27"/>
  <c r="W4" i="27"/>
  <c r="X4" i="27"/>
  <c r="W5" i="27"/>
  <c r="X5" i="27"/>
  <c r="W6" i="27"/>
  <c r="X6" i="27"/>
  <c r="W7" i="27"/>
  <c r="X7" i="27"/>
  <c r="W8" i="27"/>
  <c r="X8" i="27"/>
  <c r="W9" i="27"/>
  <c r="X9" i="27"/>
  <c r="W10" i="27"/>
  <c r="X10" i="27"/>
  <c r="W11" i="27"/>
  <c r="X11" i="27"/>
  <c r="W12" i="27"/>
  <c r="X12" i="27"/>
  <c r="W13" i="27"/>
  <c r="X13" i="27"/>
  <c r="W14" i="27"/>
  <c r="X14" i="27"/>
  <c r="W15" i="27"/>
  <c r="X15" i="27"/>
  <c r="W16" i="27"/>
  <c r="X16" i="27"/>
  <c r="W17" i="27"/>
  <c r="X17" i="27"/>
  <c r="W18" i="27"/>
  <c r="X18" i="27"/>
  <c r="W19" i="27"/>
  <c r="X19" i="27"/>
  <c r="X1" i="27"/>
  <c r="W1" i="27"/>
  <c r="S38" i="27"/>
  <c r="S37" i="27"/>
  <c r="S36" i="27"/>
  <c r="S35" i="27"/>
  <c r="S34" i="27"/>
  <c r="S28" i="27"/>
  <c r="S27" i="27"/>
  <c r="S26" i="27"/>
  <c r="S25" i="27"/>
  <c r="S24" i="27"/>
  <c r="S23" i="27"/>
  <c r="S22" i="27"/>
  <c r="S21" i="27"/>
  <c r="S20" i="27"/>
  <c r="S19" i="27"/>
  <c r="S18" i="27"/>
  <c r="S17" i="27"/>
  <c r="S16" i="27"/>
  <c r="S15" i="27"/>
  <c r="S14" i="27"/>
  <c r="S13" i="27"/>
  <c r="S12" i="27"/>
  <c r="S11" i="27"/>
  <c r="S10" i="27"/>
  <c r="S9" i="27"/>
  <c r="S8" i="27"/>
  <c r="S7" i="27"/>
  <c r="S6" i="27"/>
  <c r="S5" i="27"/>
  <c r="S4" i="27"/>
  <c r="S3" i="27"/>
  <c r="S2" i="27"/>
  <c r="Q33" i="27" l="1"/>
  <c r="AJ108" i="24" s="1"/>
  <c r="H56" i="26" s="1"/>
  <c r="G55" i="26"/>
  <c r="G52" i="26"/>
  <c r="Q29" i="27"/>
  <c r="AJ104" i="24" s="1"/>
  <c r="H52" i="26" s="1"/>
  <c r="Q32" i="27"/>
  <c r="AJ107" i="24" s="1"/>
  <c r="V98" i="27"/>
  <c r="G56" i="26"/>
  <c r="Q30" i="27"/>
  <c r="AJ105" i="24" s="1"/>
  <c r="H53" i="26" s="1"/>
  <c r="V103" i="27"/>
  <c r="V80" i="27"/>
  <c r="Q23" i="27"/>
  <c r="AJ98" i="24" s="1"/>
  <c r="X95" i="27" s="1"/>
  <c r="V84" i="27"/>
  <c r="V76" i="27"/>
  <c r="V74" i="27"/>
  <c r="V101" i="27"/>
  <c r="V93" i="27"/>
  <c r="V100" i="27"/>
  <c r="V85" i="27"/>
  <c r="V77" i="27"/>
  <c r="V99" i="27"/>
  <c r="V91" i="27"/>
  <c r="V92" i="27"/>
  <c r="V83" i="27"/>
  <c r="V75" i="27"/>
  <c r="V82" i="27"/>
  <c r="Q13" i="27"/>
  <c r="AJ88" i="24" s="1"/>
  <c r="X85" i="27" s="1"/>
  <c r="V81" i="27"/>
  <c r="V97" i="27"/>
  <c r="V89" i="27"/>
  <c r="V104" i="27"/>
  <c r="Q4" i="27"/>
  <c r="AJ79" i="24" s="1"/>
  <c r="X76" i="27" s="1"/>
  <c r="V87" i="27"/>
  <c r="V79" i="27"/>
  <c r="V86" i="27"/>
  <c r="V78" i="27"/>
  <c r="V102" i="27"/>
  <c r="V94" i="27"/>
  <c r="V105" i="27"/>
  <c r="Q11" i="27"/>
  <c r="AJ86" i="24" s="1"/>
  <c r="X83" i="27" s="1"/>
  <c r="Q9" i="27"/>
  <c r="AJ84" i="24" s="1"/>
  <c r="X81" i="27" s="1"/>
  <c r="V90" i="27"/>
  <c r="Q6" i="27"/>
  <c r="AJ81" i="24" s="1"/>
  <c r="X78" i="27" s="1"/>
  <c r="V96" i="27"/>
  <c r="V88" i="27"/>
  <c r="V95" i="27"/>
  <c r="Q20" i="27"/>
  <c r="AJ95" i="24" s="1"/>
  <c r="Q26" i="27"/>
  <c r="Q19" i="27"/>
  <c r="AJ94" i="24" s="1"/>
  <c r="Q10" i="27"/>
  <c r="AJ85" i="24" s="1"/>
  <c r="Q27" i="27"/>
  <c r="Q38" i="27"/>
  <c r="Q16" i="27"/>
  <c r="AJ91" i="24" s="1"/>
  <c r="Q2" i="27"/>
  <c r="Q35" i="27"/>
  <c r="Q3" i="27"/>
  <c r="Q7" i="27"/>
  <c r="Q14" i="27"/>
  <c r="AJ89" i="24" s="1"/>
  <c r="Q17" i="27"/>
  <c r="AJ92" i="24" s="1"/>
  <c r="Q21" i="27"/>
  <c r="Q24" i="27"/>
  <c r="Q36" i="27"/>
  <c r="Q28" i="27"/>
  <c r="Q18" i="27"/>
  <c r="AJ93" i="24" s="1"/>
  <c r="Q22" i="27"/>
  <c r="Q5" i="27"/>
  <c r="Q8" i="27"/>
  <c r="Q12" i="27"/>
  <c r="AJ87" i="24" s="1"/>
  <c r="Q15" i="27"/>
  <c r="AJ90" i="24" s="1"/>
  <c r="Q25" i="27"/>
  <c r="Q34" i="27"/>
  <c r="Q37" i="27"/>
  <c r="I56" i="26" l="1"/>
  <c r="I52" i="26"/>
  <c r="I55" i="26"/>
  <c r="AJ109" i="24"/>
  <c r="X101" i="27" s="1"/>
  <c r="AJ103" i="24"/>
  <c r="X100" i="27" s="1"/>
  <c r="AJ110" i="24"/>
  <c r="X102" i="27" s="1"/>
  <c r="AJ112" i="24"/>
  <c r="X104" i="27" s="1"/>
  <c r="AJ111" i="24"/>
  <c r="X103" i="27" s="1"/>
  <c r="AJ113" i="24"/>
  <c r="X105" i="27" s="1"/>
  <c r="AJ102" i="24"/>
  <c r="X99" i="27" s="1"/>
  <c r="AJ100" i="24"/>
  <c r="X97" i="27" s="1"/>
  <c r="AJ97" i="24"/>
  <c r="X94" i="27" s="1"/>
  <c r="AJ99" i="24"/>
  <c r="X96" i="27" s="1"/>
  <c r="AJ101" i="24"/>
  <c r="X98" i="27" s="1"/>
  <c r="AJ96" i="24"/>
  <c r="X93" i="27" s="1"/>
  <c r="X91" i="27"/>
  <c r="X90" i="27"/>
  <c r="X92" i="27"/>
  <c r="X87" i="27"/>
  <c r="X88" i="27"/>
  <c r="X84" i="27"/>
  <c r="X89" i="27"/>
  <c r="X86" i="27"/>
  <c r="X82" i="27"/>
  <c r="AJ80" i="24"/>
  <c r="X77" i="27" s="1"/>
  <c r="AJ83" i="24"/>
  <c r="X80" i="27" s="1"/>
  <c r="AJ82" i="24"/>
  <c r="X79" i="27" s="1"/>
  <c r="AJ78" i="24"/>
  <c r="X75" i="27" s="1"/>
  <c r="AJ77" i="24"/>
  <c r="X74" i="27" s="1"/>
  <c r="B3" i="21"/>
  <c r="B130" i="26"/>
  <c r="C130" i="26" s="1"/>
  <c r="B129" i="26"/>
  <c r="C129" i="26" s="1"/>
  <c r="B128" i="26"/>
  <c r="C128" i="26" s="1"/>
  <c r="B127" i="26"/>
  <c r="C127" i="26" s="1"/>
  <c r="B126" i="26"/>
  <c r="C126" i="26" s="1"/>
  <c r="B125" i="26"/>
  <c r="C125" i="26" s="1"/>
  <c r="B124" i="26"/>
  <c r="C124" i="26" s="1"/>
  <c r="B123" i="26"/>
  <c r="C123" i="26" s="1"/>
  <c r="B122" i="26"/>
  <c r="C122" i="26" s="1"/>
  <c r="B121" i="26"/>
  <c r="C121" i="26" s="1"/>
  <c r="B120" i="26"/>
  <c r="C120" i="26" s="1"/>
  <c r="B119" i="26"/>
  <c r="C119" i="26" s="1"/>
  <c r="B118" i="26"/>
  <c r="C118" i="26" s="1"/>
  <c r="B117" i="26"/>
  <c r="C117" i="26" s="1"/>
  <c r="B116" i="26"/>
  <c r="C116" i="26" s="1"/>
  <c r="B115" i="26"/>
  <c r="C115" i="26" s="1"/>
  <c r="B114" i="26"/>
  <c r="C114" i="26" s="1"/>
  <c r="B113" i="26"/>
  <c r="B112" i="26"/>
  <c r="C112" i="26" s="1"/>
  <c r="B111" i="26"/>
  <c r="C111" i="26" s="1"/>
  <c r="B110" i="26"/>
  <c r="C110" i="26" s="1"/>
  <c r="B109" i="26"/>
  <c r="C109" i="26" s="1"/>
  <c r="B108" i="26"/>
  <c r="C108" i="26" s="1"/>
  <c r="B107" i="26"/>
  <c r="C107" i="26" s="1"/>
  <c r="B106" i="26"/>
  <c r="C106" i="26" s="1"/>
  <c r="B105" i="26"/>
  <c r="C105" i="26" s="1"/>
  <c r="B104" i="26"/>
  <c r="C104" i="26" s="1"/>
  <c r="B103" i="26"/>
  <c r="C103" i="26" s="1"/>
  <c r="B102" i="26"/>
  <c r="C102" i="26" s="1"/>
  <c r="B101" i="26"/>
  <c r="C101" i="26" s="1"/>
  <c r="B100" i="26"/>
  <c r="C100" i="26" s="1"/>
  <c r="B99" i="26"/>
  <c r="C99" i="26" s="1"/>
  <c r="B98" i="26"/>
  <c r="C98" i="26" s="1"/>
  <c r="B97" i="26"/>
  <c r="C97" i="26" s="1"/>
  <c r="B96" i="26"/>
  <c r="C96" i="26" s="1"/>
  <c r="B95" i="26"/>
  <c r="C95" i="26" s="1"/>
  <c r="B94" i="26"/>
  <c r="C94" i="26" s="1"/>
  <c r="B93" i="26"/>
  <c r="C93" i="26" s="1"/>
  <c r="B92" i="26"/>
  <c r="C92" i="26" s="1"/>
  <c r="B91" i="26"/>
  <c r="C91" i="26" s="1"/>
  <c r="B90" i="26"/>
  <c r="C90" i="26" s="1"/>
  <c r="B89" i="26"/>
  <c r="C89" i="26" s="1"/>
  <c r="B88" i="26"/>
  <c r="C88" i="26" s="1"/>
  <c r="B87" i="26"/>
  <c r="C87" i="26" s="1"/>
  <c r="B86" i="26"/>
  <c r="C86" i="26" s="1"/>
  <c r="B85" i="26"/>
  <c r="C85" i="26" s="1"/>
  <c r="B84" i="26"/>
  <c r="C84" i="26" s="1"/>
  <c r="B83" i="26"/>
  <c r="C83" i="26" s="1"/>
  <c r="B82" i="26"/>
  <c r="C82" i="26" s="1"/>
  <c r="B81" i="26"/>
  <c r="C81" i="26" s="1"/>
  <c r="B80" i="26"/>
  <c r="C80" i="26" s="1"/>
  <c r="B79" i="26"/>
  <c r="C79" i="26" s="1"/>
  <c r="B78" i="26"/>
  <c r="C78" i="26" s="1"/>
  <c r="B77" i="26"/>
  <c r="C77" i="26" s="1"/>
  <c r="B76" i="26"/>
  <c r="C76" i="26" s="1"/>
  <c r="B75" i="26"/>
  <c r="C75" i="26" s="1"/>
  <c r="B74" i="26"/>
  <c r="C74" i="26" s="1"/>
  <c r="B73" i="26"/>
  <c r="C73" i="26" s="1"/>
  <c r="B72" i="26"/>
  <c r="C72" i="26" s="1"/>
  <c r="B71" i="26"/>
  <c r="C71" i="26" s="1"/>
  <c r="B70" i="26"/>
  <c r="C70" i="26" s="1"/>
  <c r="B69" i="26"/>
  <c r="C69" i="26" s="1"/>
  <c r="B68" i="26"/>
  <c r="C68" i="26" s="1"/>
  <c r="B67" i="26"/>
  <c r="C67" i="26" s="1"/>
  <c r="B66" i="26"/>
  <c r="C66" i="26" s="1"/>
  <c r="B65" i="26"/>
  <c r="C65" i="26" s="1"/>
  <c r="B64" i="26"/>
  <c r="C64" i="26" s="1"/>
  <c r="B63" i="26"/>
  <c r="C63" i="26" s="1"/>
  <c r="B62" i="26"/>
  <c r="C62" i="26" s="1"/>
  <c r="B61" i="26"/>
  <c r="C61" i="26" s="1"/>
  <c r="B60" i="26"/>
  <c r="C60" i="26" s="1"/>
  <c r="B59" i="26"/>
  <c r="C59" i="26" s="1"/>
  <c r="B58" i="26"/>
  <c r="C58" i="26" s="1"/>
  <c r="B57" i="26"/>
  <c r="C57" i="26" s="1"/>
  <c r="C51" i="26"/>
  <c r="B50" i="26"/>
  <c r="C50" i="26" s="1"/>
  <c r="B49" i="26"/>
  <c r="C49" i="26" s="1"/>
  <c r="B48" i="26"/>
  <c r="C48" i="26" s="1"/>
  <c r="B47" i="26"/>
  <c r="C47" i="26" s="1"/>
  <c r="B46" i="26"/>
  <c r="C46" i="26" s="1"/>
  <c r="B45" i="26"/>
  <c r="C45" i="26" s="1"/>
  <c r="B44" i="26"/>
  <c r="C44" i="26" s="1"/>
  <c r="B43" i="26"/>
  <c r="C43" i="26" s="1"/>
  <c r="B42" i="26"/>
  <c r="C42" i="26" s="1"/>
  <c r="B41" i="26"/>
  <c r="C41" i="26" s="1"/>
  <c r="B40" i="26"/>
  <c r="C40" i="26" s="1"/>
  <c r="B39" i="26"/>
  <c r="C39" i="26" s="1"/>
  <c r="B38" i="26"/>
  <c r="C38" i="26" s="1"/>
  <c r="B37" i="26"/>
  <c r="C37" i="26" s="1"/>
  <c r="B36" i="26"/>
  <c r="C36" i="26" s="1"/>
  <c r="B35" i="26"/>
  <c r="C35" i="26" s="1"/>
  <c r="B34" i="26"/>
  <c r="C34" i="26" s="1"/>
  <c r="B33" i="26"/>
  <c r="C33" i="26" s="1"/>
  <c r="B32" i="26"/>
  <c r="C32" i="26" s="1"/>
  <c r="B31" i="26"/>
  <c r="C31" i="26" s="1"/>
  <c r="B30" i="26"/>
  <c r="C30" i="26" s="1"/>
  <c r="B29" i="26"/>
  <c r="C29" i="26" s="1"/>
  <c r="B28" i="26"/>
  <c r="C28" i="26" s="1"/>
  <c r="B27" i="26"/>
  <c r="C27" i="26" s="1"/>
  <c r="B25" i="26"/>
  <c r="C25" i="26" s="1"/>
  <c r="B24" i="26"/>
  <c r="C24" i="26" s="1"/>
  <c r="B23" i="26"/>
  <c r="C23" i="26" s="1"/>
  <c r="B22" i="26"/>
  <c r="C22" i="26" s="1"/>
  <c r="B21" i="26"/>
  <c r="C21" i="26" s="1"/>
  <c r="B20" i="26"/>
  <c r="C20" i="26" s="1"/>
  <c r="B19" i="26"/>
  <c r="C19" i="26" s="1"/>
  <c r="B18" i="26"/>
  <c r="C18" i="26" s="1"/>
  <c r="B17" i="26"/>
  <c r="C17" i="26" s="1"/>
  <c r="B16" i="26"/>
  <c r="C16" i="26" s="1"/>
  <c r="B15" i="26"/>
  <c r="C15" i="26" s="1"/>
  <c r="B14" i="26"/>
  <c r="C14" i="26" s="1"/>
  <c r="B13" i="26"/>
  <c r="C13" i="26" s="1"/>
  <c r="B12" i="26"/>
  <c r="C12" i="26" s="1"/>
  <c r="B11" i="26"/>
  <c r="C11" i="26" s="1"/>
  <c r="B10" i="26"/>
  <c r="C10" i="26" s="1"/>
  <c r="B8" i="26"/>
  <c r="C8" i="26" s="1"/>
  <c r="B7" i="26"/>
  <c r="C7" i="26" s="1"/>
  <c r="G7" i="19"/>
  <c r="I7" i="16"/>
  <c r="K9" i="17"/>
  <c r="V9" i="17"/>
  <c r="E6" i="26"/>
  <c r="G6" i="26" s="1"/>
  <c r="E48" i="26"/>
  <c r="E62" i="26"/>
  <c r="G62" i="26" s="1"/>
  <c r="I7" i="15"/>
  <c r="E53" i="26" s="1"/>
  <c r="N111" i="24"/>
  <c r="O111" i="24"/>
  <c r="N112" i="24"/>
  <c r="O112" i="24"/>
  <c r="L111" i="24"/>
  <c r="L112" i="24"/>
  <c r="M111" i="24"/>
  <c r="M112" i="24"/>
  <c r="O102" i="24"/>
  <c r="N102" i="24"/>
  <c r="M7" i="4"/>
  <c r="M70" i="24"/>
  <c r="M71" i="24"/>
  <c r="M72" i="24"/>
  <c r="M73" i="24"/>
  <c r="M74" i="24"/>
  <c r="U31" i="4"/>
  <c r="U30" i="4"/>
  <c r="U29" i="4"/>
  <c r="U28" i="4"/>
  <c r="U27" i="4"/>
  <c r="U26" i="4"/>
  <c r="U25" i="4"/>
  <c r="U24" i="4"/>
  <c r="U23" i="4"/>
  <c r="U22" i="4"/>
  <c r="U21" i="4"/>
  <c r="U20" i="4"/>
  <c r="U19" i="4"/>
  <c r="U18" i="4"/>
  <c r="U17" i="4"/>
  <c r="U16" i="4"/>
  <c r="U15" i="4"/>
  <c r="U14" i="4"/>
  <c r="U13" i="4"/>
  <c r="U12" i="4"/>
  <c r="U11" i="4"/>
  <c r="U10" i="4"/>
  <c r="U9" i="4"/>
  <c r="U8" i="4"/>
  <c r="U7" i="4"/>
  <c r="M8" i="4"/>
  <c r="M9" i="4"/>
  <c r="M10" i="4"/>
  <c r="M11" i="4"/>
  <c r="M12" i="4"/>
  <c r="M13" i="4"/>
  <c r="M14" i="4"/>
  <c r="M15" i="4"/>
  <c r="M16" i="4"/>
  <c r="M17" i="4"/>
  <c r="M18" i="4"/>
  <c r="M19" i="4"/>
  <c r="M20" i="4"/>
  <c r="M21" i="4"/>
  <c r="M22" i="4"/>
  <c r="M23" i="4"/>
  <c r="M24" i="4"/>
  <c r="M25" i="4"/>
  <c r="M26" i="4"/>
  <c r="M27" i="4"/>
  <c r="M28" i="4"/>
  <c r="M29" i="4"/>
  <c r="M30" i="4"/>
  <c r="M31" i="4"/>
  <c r="F53" i="26" l="1"/>
  <c r="G53" i="26"/>
  <c r="I53" i="26" s="1"/>
  <c r="N8" i="4"/>
  <c r="N9" i="4"/>
  <c r="N10" i="4"/>
  <c r="N11" i="4"/>
  <c r="N12" i="4"/>
  <c r="N13" i="4"/>
  <c r="N14" i="4"/>
  <c r="N15" i="4"/>
  <c r="N16" i="4"/>
  <c r="N17" i="4"/>
  <c r="N18" i="4"/>
  <c r="N19" i="4"/>
  <c r="N20" i="4"/>
  <c r="N21" i="4"/>
  <c r="N22" i="4"/>
  <c r="N23" i="4"/>
  <c r="N24" i="4"/>
  <c r="N25" i="4"/>
  <c r="N26" i="4"/>
  <c r="N27" i="4"/>
  <c r="N28" i="4"/>
  <c r="N29" i="4"/>
  <c r="N30" i="4"/>
  <c r="N31" i="4"/>
  <c r="N7" i="4"/>
  <c r="G4" i="25" l="1"/>
  <c r="G6" i="25" s="1"/>
  <c r="H4" i="25"/>
  <c r="H6" i="25" s="1"/>
  <c r="I4" i="25"/>
  <c r="I6" i="25" s="1"/>
  <c r="J4" i="25"/>
  <c r="J6" i="25" s="1"/>
  <c r="K4" i="25"/>
  <c r="K6" i="25" s="1"/>
  <c r="L4" i="25"/>
  <c r="L6" i="25" s="1"/>
  <c r="M4" i="25"/>
  <c r="M6" i="25" s="1"/>
  <c r="N4" i="25"/>
  <c r="N6" i="25" s="1"/>
  <c r="O4" i="25"/>
  <c r="O6" i="25" s="1"/>
  <c r="P4" i="25"/>
  <c r="P6" i="25" s="1"/>
  <c r="F6" i="25" l="1"/>
  <c r="T8" i="9" l="1"/>
  <c r="T9" i="9"/>
  <c r="T10" i="9"/>
  <c r="T11" i="9"/>
  <c r="T12" i="9"/>
  <c r="T13" i="9"/>
  <c r="T14" i="9"/>
  <c r="T15" i="9"/>
  <c r="T16" i="9"/>
  <c r="T17" i="9"/>
  <c r="T18" i="9"/>
  <c r="T19" i="9"/>
  <c r="T20" i="9"/>
  <c r="T21" i="9"/>
  <c r="T22" i="9"/>
  <c r="T23" i="9"/>
  <c r="T24" i="9"/>
  <c r="T25" i="9"/>
  <c r="T26" i="9"/>
  <c r="T27" i="9"/>
  <c r="T28" i="9"/>
  <c r="T29" i="9"/>
  <c r="T30" i="9"/>
  <c r="T31" i="9"/>
  <c r="T7" i="9"/>
  <c r="C113" i="26" s="1"/>
  <c r="H10" i="26" l="1"/>
  <c r="H12" i="26"/>
  <c r="H13" i="26"/>
  <c r="H14" i="26"/>
  <c r="H15" i="26"/>
  <c r="H16" i="26"/>
  <c r="H17" i="26"/>
  <c r="H18" i="26"/>
  <c r="H19" i="26"/>
  <c r="H20" i="26"/>
  <c r="H21" i="26"/>
  <c r="H22" i="26"/>
  <c r="H23" i="26"/>
  <c r="H24" i="26"/>
  <c r="H25" i="26"/>
  <c r="H28" i="26"/>
  <c r="H29" i="26"/>
  <c r="H30" i="26"/>
  <c r="H31" i="26"/>
  <c r="H32" i="26"/>
  <c r="H33" i="26"/>
  <c r="H34" i="26"/>
  <c r="H35" i="26"/>
  <c r="H36" i="26"/>
  <c r="H37" i="26"/>
  <c r="H38" i="26"/>
  <c r="H39" i="26"/>
  <c r="H40" i="26"/>
  <c r="H41" i="26"/>
  <c r="H42" i="26"/>
  <c r="H43" i="26"/>
  <c r="H44" i="26"/>
  <c r="H45" i="26"/>
  <c r="H46" i="26"/>
  <c r="H47" i="26"/>
  <c r="H48" i="26"/>
  <c r="H49" i="26"/>
  <c r="H50" i="26"/>
  <c r="H57" i="26"/>
  <c r="H58" i="26"/>
  <c r="H59" i="26"/>
  <c r="H62" i="26"/>
  <c r="H63" i="26"/>
  <c r="H64" i="26"/>
  <c r="H65" i="26"/>
  <c r="H66" i="26"/>
  <c r="H67" i="26"/>
  <c r="H68" i="26"/>
  <c r="H69" i="26"/>
  <c r="H70" i="26"/>
  <c r="H71" i="26"/>
  <c r="H72" i="26"/>
  <c r="H73" i="26"/>
  <c r="H75" i="26"/>
  <c r="H76" i="26"/>
  <c r="H77" i="26"/>
  <c r="H78" i="26"/>
  <c r="H79" i="26"/>
  <c r="H80" i="26"/>
  <c r="H81" i="26"/>
  <c r="H82" i="26"/>
  <c r="H83" i="26"/>
  <c r="H84" i="26"/>
  <c r="H85" i="26"/>
  <c r="H86" i="26"/>
  <c r="H87" i="26"/>
  <c r="H88" i="26"/>
  <c r="H89" i="26"/>
  <c r="H90" i="26"/>
  <c r="H91" i="26"/>
  <c r="H92" i="26"/>
  <c r="H93" i="26"/>
  <c r="H94" i="26"/>
  <c r="H95" i="26"/>
  <c r="H96" i="26"/>
  <c r="H97" i="26"/>
  <c r="H98" i="26"/>
  <c r="H99" i="26"/>
  <c r="H100" i="26"/>
  <c r="H101" i="26"/>
  <c r="H102" i="26"/>
  <c r="H103" i="26"/>
  <c r="H104" i="26"/>
  <c r="H105" i="26"/>
  <c r="H106" i="26"/>
  <c r="H107" i="26"/>
  <c r="H108" i="26"/>
  <c r="H109" i="26"/>
  <c r="H110" i="26"/>
  <c r="H111" i="26"/>
  <c r="H112" i="26"/>
  <c r="H114" i="26"/>
  <c r="H115" i="26"/>
  <c r="H116" i="26"/>
  <c r="H117" i="26"/>
  <c r="H118" i="26"/>
  <c r="H119" i="26"/>
  <c r="H120" i="26"/>
  <c r="H121" i="26"/>
  <c r="H122" i="26"/>
  <c r="H123" i="26"/>
  <c r="H124" i="26"/>
  <c r="H125" i="26"/>
  <c r="H126" i="26"/>
  <c r="H127" i="26"/>
  <c r="H128" i="26"/>
  <c r="H129" i="26"/>
  <c r="H130" i="26"/>
  <c r="I6" i="26"/>
  <c r="E7" i="26"/>
  <c r="E8" i="26"/>
  <c r="F8" i="26" s="1"/>
  <c r="D10" i="26"/>
  <c r="E10" i="26"/>
  <c r="F10" i="26" s="1"/>
  <c r="D12" i="26"/>
  <c r="E12" i="26"/>
  <c r="F12" i="26" s="1"/>
  <c r="D13" i="26"/>
  <c r="E13" i="26"/>
  <c r="G13" i="26" s="1"/>
  <c r="I13" i="26" s="1"/>
  <c r="D14" i="26"/>
  <c r="E14" i="26"/>
  <c r="F14" i="26" s="1"/>
  <c r="D15" i="26"/>
  <c r="E15" i="26"/>
  <c r="F15" i="26" s="1"/>
  <c r="D16" i="26"/>
  <c r="E16" i="26"/>
  <c r="F16" i="26" s="1"/>
  <c r="F7" i="26" l="1"/>
  <c r="G7" i="26"/>
  <c r="I7" i="26" s="1"/>
  <c r="G15" i="26"/>
  <c r="I15" i="26" s="1"/>
  <c r="F6" i="26"/>
  <c r="F13" i="26"/>
  <c r="G16" i="26"/>
  <c r="I16" i="26" s="1"/>
  <c r="G14" i="26"/>
  <c r="I14" i="26" s="1"/>
  <c r="G12" i="26"/>
  <c r="I12" i="26" s="1"/>
  <c r="G10" i="26"/>
  <c r="I10" i="26" s="1"/>
  <c r="G8" i="26"/>
  <c r="I8" i="26" s="1"/>
  <c r="E17" i="26"/>
  <c r="E18" i="26"/>
  <c r="E19" i="26"/>
  <c r="E20" i="26"/>
  <c r="E21" i="26"/>
  <c r="E22" i="26"/>
  <c r="E23" i="26"/>
  <c r="E24" i="26"/>
  <c r="E25" i="26"/>
  <c r="E26" i="26"/>
  <c r="E27" i="26"/>
  <c r="E28" i="26"/>
  <c r="E29" i="26"/>
  <c r="E30" i="26"/>
  <c r="E31" i="26"/>
  <c r="E32" i="26"/>
  <c r="E33" i="26"/>
  <c r="E34" i="26"/>
  <c r="E35" i="26"/>
  <c r="E36" i="26"/>
  <c r="E37" i="26"/>
  <c r="E38" i="26"/>
  <c r="E39" i="26"/>
  <c r="E40" i="26"/>
  <c r="E41" i="26"/>
  <c r="E42" i="26"/>
  <c r="E43" i="26"/>
  <c r="E44" i="26"/>
  <c r="E45" i="26"/>
  <c r="E46" i="26"/>
  <c r="E47" i="26"/>
  <c r="E49" i="26"/>
  <c r="E50" i="26"/>
  <c r="E57" i="26"/>
  <c r="E58" i="26"/>
  <c r="E59" i="26"/>
  <c r="E63" i="26"/>
  <c r="G63" i="26" s="1"/>
  <c r="E64" i="26"/>
  <c r="G64" i="26" s="1"/>
  <c r="E65" i="26"/>
  <c r="G65" i="26" s="1"/>
  <c r="E66" i="26"/>
  <c r="G66" i="26" s="1"/>
  <c r="E68" i="26"/>
  <c r="G68" i="26" s="1"/>
  <c r="E69" i="26"/>
  <c r="G69" i="26" s="1"/>
  <c r="E70" i="26"/>
  <c r="G70" i="26" s="1"/>
  <c r="E71" i="26"/>
  <c r="G71" i="26" s="1"/>
  <c r="E72" i="26"/>
  <c r="G72" i="26" s="1"/>
  <c r="E73" i="26"/>
  <c r="G73" i="26" s="1"/>
  <c r="E74" i="26"/>
  <c r="G74" i="26" s="1"/>
  <c r="E75" i="26"/>
  <c r="G75" i="26" s="1"/>
  <c r="E76" i="26"/>
  <c r="G76" i="26" s="1"/>
  <c r="E77" i="26"/>
  <c r="G77" i="26" s="1"/>
  <c r="E78" i="26"/>
  <c r="G78" i="26" s="1"/>
  <c r="E79" i="26"/>
  <c r="G79" i="26" s="1"/>
  <c r="E80" i="26"/>
  <c r="G80" i="26" s="1"/>
  <c r="E81" i="26"/>
  <c r="G81" i="26" s="1"/>
  <c r="E82" i="26"/>
  <c r="G82" i="26" s="1"/>
  <c r="E83" i="26"/>
  <c r="G83" i="26" s="1"/>
  <c r="E84" i="26"/>
  <c r="G84" i="26" s="1"/>
  <c r="E85" i="26"/>
  <c r="G85" i="26" s="1"/>
  <c r="E86" i="26"/>
  <c r="G86" i="26" s="1"/>
  <c r="E87" i="26"/>
  <c r="G87" i="26" s="1"/>
  <c r="E88" i="26"/>
  <c r="G88" i="26" s="1"/>
  <c r="E89" i="26"/>
  <c r="G89" i="26" s="1"/>
  <c r="E90" i="26"/>
  <c r="G90" i="26" s="1"/>
  <c r="E91" i="26"/>
  <c r="G91" i="26" s="1"/>
  <c r="E92" i="26"/>
  <c r="G92" i="26" s="1"/>
  <c r="E93" i="26"/>
  <c r="G93" i="26" s="1"/>
  <c r="E94" i="26"/>
  <c r="G94" i="26" s="1"/>
  <c r="E95" i="26"/>
  <c r="G95" i="26" s="1"/>
  <c r="E96" i="26"/>
  <c r="G96" i="26" s="1"/>
  <c r="E97" i="26"/>
  <c r="G97" i="26" s="1"/>
  <c r="E98" i="26"/>
  <c r="G98" i="26" s="1"/>
  <c r="E99" i="26"/>
  <c r="G99" i="26" s="1"/>
  <c r="E100" i="26"/>
  <c r="G100" i="26" s="1"/>
  <c r="E101" i="26"/>
  <c r="G101" i="26" s="1"/>
  <c r="E102" i="26"/>
  <c r="G102" i="26" s="1"/>
  <c r="E103" i="26"/>
  <c r="G103" i="26" s="1"/>
  <c r="E104" i="26"/>
  <c r="G104" i="26" s="1"/>
  <c r="E105" i="26"/>
  <c r="G105" i="26" s="1"/>
  <c r="E106" i="26"/>
  <c r="G106" i="26" s="1"/>
  <c r="E107" i="26"/>
  <c r="G107" i="26" s="1"/>
  <c r="E108" i="26"/>
  <c r="G108" i="26" s="1"/>
  <c r="E109" i="26"/>
  <c r="G109" i="26" s="1"/>
  <c r="E110" i="26"/>
  <c r="G110" i="26" s="1"/>
  <c r="E111" i="26"/>
  <c r="G111" i="26" s="1"/>
  <c r="E112" i="26"/>
  <c r="G112" i="26" s="1"/>
  <c r="E114" i="26"/>
  <c r="G114" i="26" s="1"/>
  <c r="E115" i="26"/>
  <c r="G115" i="26" s="1"/>
  <c r="E116" i="26"/>
  <c r="G116" i="26" s="1"/>
  <c r="E117" i="26"/>
  <c r="G117" i="26" s="1"/>
  <c r="E118" i="26"/>
  <c r="G118" i="26" s="1"/>
  <c r="E119" i="26"/>
  <c r="G119" i="26" s="1"/>
  <c r="E120" i="26"/>
  <c r="G120" i="26" s="1"/>
  <c r="E121" i="26"/>
  <c r="G121" i="26" s="1"/>
  <c r="E122" i="26"/>
  <c r="G122" i="26" s="1"/>
  <c r="E123" i="26"/>
  <c r="G123" i="26" s="1"/>
  <c r="E124" i="26"/>
  <c r="G124" i="26" s="1"/>
  <c r="E125" i="26"/>
  <c r="G125" i="26" s="1"/>
  <c r="E126" i="26"/>
  <c r="G126" i="26" s="1"/>
  <c r="E127" i="26"/>
  <c r="G127" i="26" s="1"/>
  <c r="E128" i="26"/>
  <c r="G128" i="26" s="1"/>
  <c r="E129" i="26"/>
  <c r="G129" i="26" s="1"/>
  <c r="E130" i="26"/>
  <c r="G130" i="26" s="1"/>
  <c r="D17" i="26"/>
  <c r="D18" i="26"/>
  <c r="D19" i="26"/>
  <c r="D20" i="26"/>
  <c r="D21" i="26"/>
  <c r="D22" i="26"/>
  <c r="D23" i="26"/>
  <c r="D24" i="26"/>
  <c r="D25" i="26"/>
  <c r="D28" i="26"/>
  <c r="D29" i="26"/>
  <c r="D30" i="26"/>
  <c r="D31" i="26"/>
  <c r="D32" i="26"/>
  <c r="D33" i="26"/>
  <c r="D34" i="26"/>
  <c r="D35" i="26"/>
  <c r="D36" i="26"/>
  <c r="D37" i="26"/>
  <c r="D38" i="26"/>
  <c r="D39" i="26"/>
  <c r="D40" i="26"/>
  <c r="D41" i="26"/>
  <c r="D42" i="26"/>
  <c r="D43" i="26"/>
  <c r="D44" i="26"/>
  <c r="D45" i="26"/>
  <c r="D46" i="26"/>
  <c r="D47" i="26"/>
  <c r="D48" i="26"/>
  <c r="D49" i="26"/>
  <c r="D50" i="26"/>
  <c r="D57" i="26"/>
  <c r="D58" i="26"/>
  <c r="D59" i="26"/>
  <c r="D62" i="26"/>
  <c r="D63" i="26"/>
  <c r="D64" i="26"/>
  <c r="D65" i="26"/>
  <c r="D66" i="26"/>
  <c r="D67" i="26"/>
  <c r="D68" i="26"/>
  <c r="D69" i="26"/>
  <c r="D70" i="26"/>
  <c r="D71" i="26"/>
  <c r="D72" i="26"/>
  <c r="D73" i="26"/>
  <c r="D75" i="26"/>
  <c r="D76" i="26"/>
  <c r="D77" i="26"/>
  <c r="D78" i="26"/>
  <c r="D79" i="26"/>
  <c r="D80" i="26"/>
  <c r="D81" i="26"/>
  <c r="D82" i="26"/>
  <c r="D83" i="26"/>
  <c r="D84" i="26"/>
  <c r="D85" i="26"/>
  <c r="D86" i="26"/>
  <c r="D87" i="26"/>
  <c r="D88" i="26"/>
  <c r="D89" i="26"/>
  <c r="D90" i="26"/>
  <c r="D91" i="26"/>
  <c r="D92" i="26"/>
  <c r="D93" i="26"/>
  <c r="D94" i="26"/>
  <c r="D95" i="26"/>
  <c r="D96" i="26"/>
  <c r="D97" i="26"/>
  <c r="D98" i="26"/>
  <c r="D99" i="26"/>
  <c r="D100" i="26"/>
  <c r="D101" i="26"/>
  <c r="D102" i="26"/>
  <c r="D103" i="26"/>
  <c r="D104" i="26"/>
  <c r="D105" i="26"/>
  <c r="D106" i="26"/>
  <c r="D107" i="26"/>
  <c r="D108" i="26"/>
  <c r="D109" i="26"/>
  <c r="D110" i="26"/>
  <c r="D111" i="26"/>
  <c r="D112" i="26"/>
  <c r="D114" i="26"/>
  <c r="D115" i="26"/>
  <c r="D116" i="26"/>
  <c r="D117" i="26"/>
  <c r="D118" i="26"/>
  <c r="D119" i="26"/>
  <c r="D120" i="26"/>
  <c r="D121" i="26"/>
  <c r="D122" i="26"/>
  <c r="D123" i="26"/>
  <c r="D124" i="26"/>
  <c r="D125" i="26"/>
  <c r="D126" i="26"/>
  <c r="D127" i="26"/>
  <c r="D128" i="26"/>
  <c r="D129" i="26"/>
  <c r="D130" i="26"/>
  <c r="L101" i="24"/>
  <c r="M101" i="24"/>
  <c r="N101" i="24"/>
  <c r="O101" i="24"/>
  <c r="L100" i="24"/>
  <c r="M100" i="24"/>
  <c r="N100" i="24"/>
  <c r="O100" i="24"/>
  <c r="L97" i="24"/>
  <c r="M97" i="24"/>
  <c r="N97" i="24"/>
  <c r="O97" i="24"/>
  <c r="L96" i="24"/>
  <c r="M96" i="24"/>
  <c r="N96" i="24"/>
  <c r="O96" i="24"/>
  <c r="L88" i="24"/>
  <c r="M88" i="24"/>
  <c r="N88" i="24"/>
  <c r="O88" i="24"/>
  <c r="O84" i="24"/>
  <c r="N84" i="24"/>
  <c r="M84" i="24"/>
  <c r="L84" i="24"/>
  <c r="N80" i="24"/>
  <c r="O80" i="24"/>
  <c r="I129" i="26" l="1"/>
  <c r="I125" i="26"/>
  <c r="I121" i="26"/>
  <c r="I117" i="26"/>
  <c r="I109" i="26"/>
  <c r="I105" i="26"/>
  <c r="I101" i="26"/>
  <c r="I97" i="26"/>
  <c r="I93" i="26"/>
  <c r="I89" i="26"/>
  <c r="I85" i="26"/>
  <c r="I81" i="26"/>
  <c r="I77" i="26"/>
  <c r="I73" i="26"/>
  <c r="I69" i="26"/>
  <c r="I65" i="26"/>
  <c r="G59" i="26"/>
  <c r="I59" i="26" s="1"/>
  <c r="G49" i="26"/>
  <c r="I49" i="26" s="1"/>
  <c r="G45" i="26"/>
  <c r="I45" i="26" s="1"/>
  <c r="G41" i="26"/>
  <c r="I41" i="26" s="1"/>
  <c r="G37" i="26"/>
  <c r="I37" i="26" s="1"/>
  <c r="G33" i="26"/>
  <c r="I33" i="26" s="1"/>
  <c r="G29" i="26"/>
  <c r="I29" i="26" s="1"/>
  <c r="G25" i="26"/>
  <c r="I25" i="26" s="1"/>
  <c r="G21" i="26"/>
  <c r="I21" i="26" s="1"/>
  <c r="G17" i="26"/>
  <c r="I17" i="26" s="1"/>
  <c r="I127" i="26"/>
  <c r="I123" i="26"/>
  <c r="I119" i="26"/>
  <c r="I115" i="26"/>
  <c r="I111" i="26"/>
  <c r="I107" i="26"/>
  <c r="I103" i="26"/>
  <c r="I99" i="26"/>
  <c r="I95" i="26"/>
  <c r="I91" i="26"/>
  <c r="I87" i="26"/>
  <c r="I83" i="26"/>
  <c r="I79" i="26"/>
  <c r="I75" i="26"/>
  <c r="I71" i="26"/>
  <c r="I63" i="26"/>
  <c r="G57" i="26"/>
  <c r="I57" i="26" s="1"/>
  <c r="G47" i="26"/>
  <c r="I47" i="26" s="1"/>
  <c r="G43" i="26"/>
  <c r="I43" i="26" s="1"/>
  <c r="G39" i="26"/>
  <c r="I39" i="26" s="1"/>
  <c r="G35" i="26"/>
  <c r="I35" i="26" s="1"/>
  <c r="G31" i="26"/>
  <c r="I31" i="26" s="1"/>
  <c r="G27" i="26"/>
  <c r="I27" i="26" s="1"/>
  <c r="G23" i="26"/>
  <c r="I23" i="26" s="1"/>
  <c r="G19" i="26"/>
  <c r="I19" i="26" s="1"/>
  <c r="I130" i="26"/>
  <c r="I126" i="26"/>
  <c r="I122" i="26"/>
  <c r="I118" i="26"/>
  <c r="I114" i="26"/>
  <c r="I110" i="26"/>
  <c r="I106" i="26"/>
  <c r="I102" i="26"/>
  <c r="I98" i="26"/>
  <c r="I94" i="26"/>
  <c r="I90" i="26"/>
  <c r="I86" i="26"/>
  <c r="I82" i="26"/>
  <c r="I78" i="26"/>
  <c r="I74" i="26"/>
  <c r="I70" i="26"/>
  <c r="I66" i="26"/>
  <c r="I62" i="26"/>
  <c r="G50" i="26"/>
  <c r="I50" i="26" s="1"/>
  <c r="G46" i="26"/>
  <c r="I46" i="26" s="1"/>
  <c r="G42" i="26"/>
  <c r="I42" i="26" s="1"/>
  <c r="G38" i="26"/>
  <c r="I38" i="26" s="1"/>
  <c r="G34" i="26"/>
  <c r="I34" i="26" s="1"/>
  <c r="G30" i="26"/>
  <c r="I30" i="26" s="1"/>
  <c r="G26" i="26"/>
  <c r="I26" i="26" s="1"/>
  <c r="G22" i="26"/>
  <c r="I22" i="26" s="1"/>
  <c r="G18" i="26"/>
  <c r="I18" i="26" s="1"/>
  <c r="I128" i="26"/>
  <c r="I124" i="26"/>
  <c r="I120" i="26"/>
  <c r="I116" i="26"/>
  <c r="I112" i="26"/>
  <c r="I108" i="26"/>
  <c r="I104" i="26"/>
  <c r="I100" i="26"/>
  <c r="I96" i="26"/>
  <c r="I92" i="26"/>
  <c r="I88" i="26"/>
  <c r="I84" i="26"/>
  <c r="I80" i="26"/>
  <c r="I76" i="26"/>
  <c r="I72" i="26"/>
  <c r="I68" i="26"/>
  <c r="I64" i="26"/>
  <c r="G58" i="26"/>
  <c r="I58" i="26" s="1"/>
  <c r="G48" i="26"/>
  <c r="I48" i="26" s="1"/>
  <c r="G44" i="26"/>
  <c r="I44" i="26" s="1"/>
  <c r="G40" i="26"/>
  <c r="I40" i="26" s="1"/>
  <c r="G36" i="26"/>
  <c r="I36" i="26" s="1"/>
  <c r="G32" i="26"/>
  <c r="I32" i="26" s="1"/>
  <c r="G28" i="26"/>
  <c r="I28" i="26" s="1"/>
  <c r="G24" i="26"/>
  <c r="I24" i="26" s="1"/>
  <c r="G20" i="26"/>
  <c r="I20" i="26" s="1"/>
  <c r="F126" i="26"/>
  <c r="F118" i="26"/>
  <c r="F110" i="26"/>
  <c r="F102" i="26"/>
  <c r="F94" i="26"/>
  <c r="F86" i="26"/>
  <c r="F78" i="26"/>
  <c r="F62" i="26"/>
  <c r="F46" i="26"/>
  <c r="F42" i="26"/>
  <c r="F34" i="26"/>
  <c r="F30" i="26"/>
  <c r="F26" i="26"/>
  <c r="F22" i="26"/>
  <c r="F18" i="26"/>
  <c r="F127" i="26"/>
  <c r="F123" i="26"/>
  <c r="F119" i="26"/>
  <c r="F115" i="26"/>
  <c r="F111" i="26"/>
  <c r="F107" i="26"/>
  <c r="F103" i="26"/>
  <c r="F99" i="26"/>
  <c r="F95" i="26"/>
  <c r="F91" i="26"/>
  <c r="F87" i="26"/>
  <c r="F83" i="26"/>
  <c r="F79" i="26"/>
  <c r="F75" i="26"/>
  <c r="F71" i="26"/>
  <c r="F63" i="26"/>
  <c r="F57" i="26"/>
  <c r="F47" i="26"/>
  <c r="F43" i="26"/>
  <c r="F39" i="26"/>
  <c r="F35" i="26"/>
  <c r="F31" i="26"/>
  <c r="F27" i="26"/>
  <c r="F23" i="26"/>
  <c r="F19" i="26"/>
  <c r="F129" i="26"/>
  <c r="F125" i="26"/>
  <c r="F121" i="26"/>
  <c r="F117" i="26"/>
  <c r="F109" i="26"/>
  <c r="F105" i="26"/>
  <c r="F101" i="26"/>
  <c r="F97" i="26"/>
  <c r="F93" i="26"/>
  <c r="F89" i="26"/>
  <c r="F85" i="26"/>
  <c r="F81" i="26"/>
  <c r="F77" i="26"/>
  <c r="F73" i="26"/>
  <c r="F69" i="26"/>
  <c r="F65" i="26"/>
  <c r="F59" i="26"/>
  <c r="F49" i="26"/>
  <c r="F45" i="26"/>
  <c r="F41" i="26"/>
  <c r="F37" i="26"/>
  <c r="F33" i="26"/>
  <c r="F29" i="26"/>
  <c r="F25" i="26"/>
  <c r="F21" i="26"/>
  <c r="F17" i="26"/>
  <c r="F130" i="26"/>
  <c r="F122" i="26"/>
  <c r="F114" i="26"/>
  <c r="F106" i="26"/>
  <c r="F98" i="26"/>
  <c r="F90" i="26"/>
  <c r="F82" i="26"/>
  <c r="F74" i="26"/>
  <c r="F70" i="26"/>
  <c r="F66" i="26"/>
  <c r="F50" i="26"/>
  <c r="F38" i="26"/>
  <c r="F128" i="26"/>
  <c r="F124" i="26"/>
  <c r="F120" i="26"/>
  <c r="F116" i="26"/>
  <c r="F112" i="26"/>
  <c r="F108" i="26"/>
  <c r="F104" i="26"/>
  <c r="F100" i="26"/>
  <c r="F96" i="26"/>
  <c r="F92" i="26"/>
  <c r="F88" i="26"/>
  <c r="F84" i="26"/>
  <c r="F80" i="26"/>
  <c r="F76" i="26"/>
  <c r="F72" i="26"/>
  <c r="F68" i="26"/>
  <c r="F64" i="26"/>
  <c r="F58" i="26"/>
  <c r="F48" i="26"/>
  <c r="F44" i="26"/>
  <c r="F40" i="26"/>
  <c r="F36" i="26"/>
  <c r="F32" i="26"/>
  <c r="F28" i="26"/>
  <c r="F24" i="26"/>
  <c r="F20" i="26"/>
  <c r="B3" i="4"/>
  <c r="G31" i="19"/>
  <c r="F31" i="19"/>
  <c r="E31" i="19"/>
  <c r="D31" i="19"/>
  <c r="G30" i="19"/>
  <c r="F30" i="19"/>
  <c r="E30" i="19"/>
  <c r="D30" i="19"/>
  <c r="G29" i="19"/>
  <c r="F29" i="19"/>
  <c r="E29" i="19"/>
  <c r="D29" i="19"/>
  <c r="G28" i="19"/>
  <c r="F28" i="19"/>
  <c r="E28" i="19"/>
  <c r="D28" i="19"/>
  <c r="G27" i="19"/>
  <c r="F27" i="19"/>
  <c r="E27" i="19"/>
  <c r="D27" i="19"/>
  <c r="G26" i="19"/>
  <c r="F26" i="19"/>
  <c r="E26" i="19"/>
  <c r="D26" i="19"/>
  <c r="G25" i="19"/>
  <c r="F25" i="19"/>
  <c r="E25" i="19"/>
  <c r="D25" i="19"/>
  <c r="G24" i="19"/>
  <c r="F24" i="19"/>
  <c r="E24" i="19"/>
  <c r="D24" i="19"/>
  <c r="G23" i="19"/>
  <c r="F23" i="19"/>
  <c r="E23" i="19"/>
  <c r="D23" i="19"/>
  <c r="G22" i="19"/>
  <c r="F22" i="19"/>
  <c r="E22" i="19"/>
  <c r="D22" i="19"/>
  <c r="G21" i="19"/>
  <c r="F21" i="19"/>
  <c r="E21" i="19"/>
  <c r="D21" i="19"/>
  <c r="G20" i="19"/>
  <c r="F20" i="19"/>
  <c r="E20" i="19"/>
  <c r="D20" i="19"/>
  <c r="G19" i="19"/>
  <c r="F19" i="19"/>
  <c r="E19" i="19"/>
  <c r="D19" i="19"/>
  <c r="G18" i="19"/>
  <c r="F18" i="19"/>
  <c r="E18" i="19"/>
  <c r="D18" i="19"/>
  <c r="G17" i="19"/>
  <c r="F17" i="19"/>
  <c r="E17" i="19"/>
  <c r="D17" i="19"/>
  <c r="G16" i="19"/>
  <c r="F16" i="19"/>
  <c r="E16" i="19"/>
  <c r="D16" i="19"/>
  <c r="G15" i="19"/>
  <c r="F15" i="19"/>
  <c r="E15" i="19"/>
  <c r="D15" i="19"/>
  <c r="G14" i="19"/>
  <c r="F14" i="19"/>
  <c r="E14" i="19"/>
  <c r="D14" i="19"/>
  <c r="G13" i="19"/>
  <c r="F13" i="19"/>
  <c r="E13" i="19"/>
  <c r="D13" i="19"/>
  <c r="G12" i="19"/>
  <c r="F12" i="19"/>
  <c r="E12" i="19"/>
  <c r="D12" i="19"/>
  <c r="G11" i="19"/>
  <c r="F11" i="19"/>
  <c r="E11" i="19"/>
  <c r="D11" i="19"/>
  <c r="G10" i="19"/>
  <c r="F10" i="19"/>
  <c r="E10" i="19"/>
  <c r="D10" i="19"/>
  <c r="G9" i="19"/>
  <c r="F9" i="19"/>
  <c r="E9" i="19"/>
  <c r="D9" i="19"/>
  <c r="G8" i="19"/>
  <c r="F8" i="19"/>
  <c r="E8" i="19"/>
  <c r="D8" i="19"/>
  <c r="F31" i="21"/>
  <c r="E31" i="21"/>
  <c r="D31" i="21"/>
  <c r="F30" i="21"/>
  <c r="E30" i="21"/>
  <c r="D30" i="21"/>
  <c r="F29" i="21"/>
  <c r="E29" i="21"/>
  <c r="D29" i="21"/>
  <c r="F28" i="21"/>
  <c r="E28" i="21"/>
  <c r="D28" i="21"/>
  <c r="F27" i="21"/>
  <c r="E27" i="21"/>
  <c r="D27" i="21"/>
  <c r="F26" i="21"/>
  <c r="E26" i="21"/>
  <c r="D26" i="21"/>
  <c r="F25" i="21"/>
  <c r="E25" i="21"/>
  <c r="D25" i="21"/>
  <c r="F24" i="21"/>
  <c r="E24" i="21"/>
  <c r="D24" i="21"/>
  <c r="F23" i="21"/>
  <c r="E23" i="21"/>
  <c r="D23" i="21"/>
  <c r="F22" i="21"/>
  <c r="E22" i="21"/>
  <c r="D22" i="21"/>
  <c r="F21" i="21"/>
  <c r="E21" i="21"/>
  <c r="D21" i="21"/>
  <c r="F20" i="21"/>
  <c r="E20" i="21"/>
  <c r="D20" i="21"/>
  <c r="F19" i="21"/>
  <c r="E19" i="21"/>
  <c r="D19" i="21"/>
  <c r="F18" i="21"/>
  <c r="E18" i="21"/>
  <c r="D18" i="21"/>
  <c r="F17" i="21"/>
  <c r="E17" i="21"/>
  <c r="D17" i="21"/>
  <c r="F16" i="21"/>
  <c r="E16" i="21"/>
  <c r="D16" i="21"/>
  <c r="F15" i="21"/>
  <c r="E15" i="21"/>
  <c r="D15" i="21"/>
  <c r="F14" i="21"/>
  <c r="E14" i="21"/>
  <c r="D14" i="21"/>
  <c r="F13" i="21"/>
  <c r="E13" i="21"/>
  <c r="D13" i="21"/>
  <c r="F12" i="21"/>
  <c r="E12" i="21"/>
  <c r="D12" i="21"/>
  <c r="F11" i="21"/>
  <c r="E11" i="21"/>
  <c r="D11" i="21"/>
  <c r="F10" i="21"/>
  <c r="E10" i="21"/>
  <c r="D10" i="21"/>
  <c r="F9" i="21"/>
  <c r="E9" i="21"/>
  <c r="D9" i="21"/>
  <c r="F8" i="21"/>
  <c r="E8" i="21"/>
  <c r="D8" i="21"/>
  <c r="F31" i="20"/>
  <c r="E31" i="20"/>
  <c r="D31" i="20"/>
  <c r="F30" i="20"/>
  <c r="E30" i="20"/>
  <c r="D30" i="20"/>
  <c r="F29" i="20"/>
  <c r="E29" i="20"/>
  <c r="D29" i="20"/>
  <c r="F28" i="20"/>
  <c r="E28" i="20"/>
  <c r="D28" i="20"/>
  <c r="F27" i="20"/>
  <c r="E27" i="20"/>
  <c r="D27" i="20"/>
  <c r="F26" i="20"/>
  <c r="E26" i="20"/>
  <c r="D26" i="20"/>
  <c r="F25" i="20"/>
  <c r="E25" i="20"/>
  <c r="D25" i="20"/>
  <c r="F24" i="20"/>
  <c r="E24" i="20"/>
  <c r="D24" i="20"/>
  <c r="F23" i="20"/>
  <c r="E23" i="20"/>
  <c r="D23" i="20"/>
  <c r="F22" i="20"/>
  <c r="E22" i="20"/>
  <c r="D22" i="20"/>
  <c r="F21" i="20"/>
  <c r="E21" i="20"/>
  <c r="D21" i="20"/>
  <c r="F20" i="20"/>
  <c r="E20" i="20"/>
  <c r="D20" i="20"/>
  <c r="F19" i="20"/>
  <c r="E19" i="20"/>
  <c r="D19" i="20"/>
  <c r="F18" i="20"/>
  <c r="E18" i="20"/>
  <c r="D18" i="20"/>
  <c r="F17" i="20"/>
  <c r="E17" i="20"/>
  <c r="D17" i="20"/>
  <c r="F16" i="20"/>
  <c r="E16" i="20"/>
  <c r="D16" i="20"/>
  <c r="F15" i="20"/>
  <c r="E15" i="20"/>
  <c r="D15" i="20"/>
  <c r="F14" i="20"/>
  <c r="E14" i="20"/>
  <c r="D14" i="20"/>
  <c r="F13" i="20"/>
  <c r="E13" i="20"/>
  <c r="D13" i="20"/>
  <c r="F12" i="20"/>
  <c r="E12" i="20"/>
  <c r="D12" i="20"/>
  <c r="F11" i="20"/>
  <c r="E11" i="20"/>
  <c r="D11" i="20"/>
  <c r="F10" i="20"/>
  <c r="E10" i="20"/>
  <c r="D10" i="20"/>
  <c r="F9" i="20"/>
  <c r="E9" i="20"/>
  <c r="D9" i="20"/>
  <c r="F8" i="20"/>
  <c r="E8" i="20"/>
  <c r="D8" i="20"/>
  <c r="S31" i="18"/>
  <c r="F31" i="18"/>
  <c r="E31" i="18"/>
  <c r="D31" i="18"/>
  <c r="S30" i="18"/>
  <c r="F30" i="18"/>
  <c r="E30" i="18"/>
  <c r="D30" i="18"/>
  <c r="S29" i="18"/>
  <c r="F29" i="18"/>
  <c r="E29" i="18"/>
  <c r="D29" i="18"/>
  <c r="S28" i="18"/>
  <c r="F28" i="18"/>
  <c r="E28" i="18"/>
  <c r="D28" i="18"/>
  <c r="S27" i="18"/>
  <c r="F27" i="18"/>
  <c r="E27" i="18"/>
  <c r="D27" i="18"/>
  <c r="S26" i="18"/>
  <c r="F26" i="18"/>
  <c r="E26" i="18"/>
  <c r="D26" i="18"/>
  <c r="S25" i="18"/>
  <c r="F25" i="18"/>
  <c r="E25" i="18"/>
  <c r="D25" i="18"/>
  <c r="S24" i="18"/>
  <c r="F24" i="18"/>
  <c r="E24" i="18"/>
  <c r="D24" i="18"/>
  <c r="S23" i="18"/>
  <c r="F23" i="18"/>
  <c r="E23" i="18"/>
  <c r="D23" i="18"/>
  <c r="S22" i="18"/>
  <c r="F22" i="18"/>
  <c r="E22" i="18"/>
  <c r="D22" i="18"/>
  <c r="S21" i="18"/>
  <c r="F21" i="18"/>
  <c r="E21" i="18"/>
  <c r="D21" i="18"/>
  <c r="S20" i="18"/>
  <c r="F20" i="18"/>
  <c r="E20" i="18"/>
  <c r="D20" i="18"/>
  <c r="S19" i="18"/>
  <c r="F19" i="18"/>
  <c r="E19" i="18"/>
  <c r="D19" i="18"/>
  <c r="S18" i="18"/>
  <c r="F18" i="18"/>
  <c r="E18" i="18"/>
  <c r="D18" i="18"/>
  <c r="S17" i="18"/>
  <c r="F17" i="18"/>
  <c r="E17" i="18"/>
  <c r="D17" i="18"/>
  <c r="S16" i="18"/>
  <c r="F16" i="18"/>
  <c r="E16" i="18"/>
  <c r="D16" i="18"/>
  <c r="S15" i="18"/>
  <c r="F15" i="18"/>
  <c r="E15" i="18"/>
  <c r="D15" i="18"/>
  <c r="S14" i="18"/>
  <c r="F14" i="18"/>
  <c r="E14" i="18"/>
  <c r="D14" i="18"/>
  <c r="S13" i="18"/>
  <c r="F13" i="18"/>
  <c r="E13" i="18"/>
  <c r="D13" i="18"/>
  <c r="S12" i="18"/>
  <c r="F12" i="18"/>
  <c r="E12" i="18"/>
  <c r="D12" i="18"/>
  <c r="S11" i="18"/>
  <c r="F11" i="18"/>
  <c r="E11" i="18"/>
  <c r="D11" i="18"/>
  <c r="S10" i="18"/>
  <c r="F10" i="18"/>
  <c r="E10" i="18"/>
  <c r="D10" i="18"/>
  <c r="S9" i="18"/>
  <c r="F9" i="18"/>
  <c r="E9" i="18"/>
  <c r="D9" i="18"/>
  <c r="S8" i="18"/>
  <c r="F8" i="18"/>
  <c r="E8" i="18"/>
  <c r="D8" i="18"/>
  <c r="V33" i="17"/>
  <c r="K33" i="17"/>
  <c r="F33" i="17"/>
  <c r="E33" i="17"/>
  <c r="D33" i="17"/>
  <c r="V32" i="17"/>
  <c r="K32" i="17"/>
  <c r="F32" i="17"/>
  <c r="E32" i="17"/>
  <c r="D32" i="17"/>
  <c r="V31" i="17"/>
  <c r="K31" i="17"/>
  <c r="F31" i="17"/>
  <c r="E31" i="17"/>
  <c r="D31" i="17"/>
  <c r="V30" i="17"/>
  <c r="K30" i="17"/>
  <c r="F30" i="17"/>
  <c r="E30" i="17"/>
  <c r="D30" i="17"/>
  <c r="V29" i="17"/>
  <c r="K29" i="17"/>
  <c r="F29" i="17"/>
  <c r="E29" i="17"/>
  <c r="D29" i="17"/>
  <c r="V28" i="17"/>
  <c r="K28" i="17"/>
  <c r="F28" i="17"/>
  <c r="E28" i="17"/>
  <c r="D28" i="17"/>
  <c r="V27" i="17"/>
  <c r="K27" i="17"/>
  <c r="F27" i="17"/>
  <c r="E27" i="17"/>
  <c r="D27" i="17"/>
  <c r="V26" i="17"/>
  <c r="K26" i="17"/>
  <c r="F26" i="17"/>
  <c r="E26" i="17"/>
  <c r="D26" i="17"/>
  <c r="V25" i="17"/>
  <c r="K25" i="17"/>
  <c r="F25" i="17"/>
  <c r="E25" i="17"/>
  <c r="D25" i="17"/>
  <c r="V24" i="17"/>
  <c r="K24" i="17"/>
  <c r="F24" i="17"/>
  <c r="E24" i="17"/>
  <c r="D24" i="17"/>
  <c r="V23" i="17"/>
  <c r="K23" i="17"/>
  <c r="F23" i="17"/>
  <c r="E23" i="17"/>
  <c r="D23" i="17"/>
  <c r="V22" i="17"/>
  <c r="K22" i="17"/>
  <c r="F22" i="17"/>
  <c r="E22" i="17"/>
  <c r="D22" i="17"/>
  <c r="V21" i="17"/>
  <c r="K21" i="17"/>
  <c r="F21" i="17"/>
  <c r="E21" i="17"/>
  <c r="D21" i="17"/>
  <c r="V20" i="17"/>
  <c r="K20" i="17"/>
  <c r="F20" i="17"/>
  <c r="E20" i="17"/>
  <c r="D20" i="17"/>
  <c r="V19" i="17"/>
  <c r="K19" i="17"/>
  <c r="F19" i="17"/>
  <c r="E19" i="17"/>
  <c r="D19" i="17"/>
  <c r="V18" i="17"/>
  <c r="K18" i="17"/>
  <c r="F18" i="17"/>
  <c r="E18" i="17"/>
  <c r="D18" i="17"/>
  <c r="V17" i="17"/>
  <c r="K17" i="17"/>
  <c r="F17" i="17"/>
  <c r="E17" i="17"/>
  <c r="D17" i="17"/>
  <c r="V16" i="17"/>
  <c r="K16" i="17"/>
  <c r="F16" i="17"/>
  <c r="E16" i="17"/>
  <c r="D16" i="17"/>
  <c r="V15" i="17"/>
  <c r="K15" i="17"/>
  <c r="F15" i="17"/>
  <c r="E15" i="17"/>
  <c r="D15" i="17"/>
  <c r="V14" i="17"/>
  <c r="K14" i="17"/>
  <c r="F14" i="17"/>
  <c r="E14" i="17"/>
  <c r="D14" i="17"/>
  <c r="V13" i="17"/>
  <c r="K13" i="17"/>
  <c r="F13" i="17"/>
  <c r="E13" i="17"/>
  <c r="D13" i="17"/>
  <c r="V12" i="17"/>
  <c r="K12" i="17"/>
  <c r="F12" i="17"/>
  <c r="E12" i="17"/>
  <c r="D12" i="17"/>
  <c r="V11" i="17"/>
  <c r="K11" i="17"/>
  <c r="F11" i="17"/>
  <c r="E11" i="17"/>
  <c r="D11" i="17"/>
  <c r="V10" i="17"/>
  <c r="K10" i="17"/>
  <c r="F10" i="17"/>
  <c r="E10" i="17"/>
  <c r="D10" i="17"/>
  <c r="I31" i="16"/>
  <c r="F31" i="16"/>
  <c r="E31" i="16"/>
  <c r="D31" i="16"/>
  <c r="I30" i="16"/>
  <c r="F30" i="16"/>
  <c r="E30" i="16"/>
  <c r="D30" i="16"/>
  <c r="I29" i="16"/>
  <c r="F29" i="16"/>
  <c r="E29" i="16"/>
  <c r="D29" i="16"/>
  <c r="I28" i="16"/>
  <c r="F28" i="16"/>
  <c r="E28" i="16"/>
  <c r="D28" i="16"/>
  <c r="I27" i="16"/>
  <c r="F27" i="16"/>
  <c r="E27" i="16"/>
  <c r="D27" i="16"/>
  <c r="I26" i="16"/>
  <c r="F26" i="16"/>
  <c r="E26" i="16"/>
  <c r="D26" i="16"/>
  <c r="I25" i="16"/>
  <c r="F25" i="16"/>
  <c r="E25" i="16"/>
  <c r="D25" i="16"/>
  <c r="I24" i="16"/>
  <c r="F24" i="16"/>
  <c r="E24" i="16"/>
  <c r="D24" i="16"/>
  <c r="I23" i="16"/>
  <c r="F23" i="16"/>
  <c r="E23" i="16"/>
  <c r="D23" i="16"/>
  <c r="I22" i="16"/>
  <c r="F22" i="16"/>
  <c r="E22" i="16"/>
  <c r="D22" i="16"/>
  <c r="I21" i="16"/>
  <c r="F21" i="16"/>
  <c r="E21" i="16"/>
  <c r="D21" i="16"/>
  <c r="I20" i="16"/>
  <c r="F20" i="16"/>
  <c r="E20" i="16"/>
  <c r="D20" i="16"/>
  <c r="I19" i="16"/>
  <c r="F19" i="16"/>
  <c r="E19" i="16"/>
  <c r="D19" i="16"/>
  <c r="I18" i="16"/>
  <c r="F18" i="16"/>
  <c r="E18" i="16"/>
  <c r="D18" i="16"/>
  <c r="I17" i="16"/>
  <c r="F17" i="16"/>
  <c r="E17" i="16"/>
  <c r="D17" i="16"/>
  <c r="I16" i="16"/>
  <c r="F16" i="16"/>
  <c r="E16" i="16"/>
  <c r="D16" i="16"/>
  <c r="I15" i="16"/>
  <c r="F15" i="16"/>
  <c r="E15" i="16"/>
  <c r="D15" i="16"/>
  <c r="I14" i="16"/>
  <c r="F14" i="16"/>
  <c r="E14" i="16"/>
  <c r="D14" i="16"/>
  <c r="I13" i="16"/>
  <c r="F13" i="16"/>
  <c r="E13" i="16"/>
  <c r="D13" i="16"/>
  <c r="I12" i="16"/>
  <c r="F12" i="16"/>
  <c r="E12" i="16"/>
  <c r="D12" i="16"/>
  <c r="I11" i="16"/>
  <c r="F11" i="16"/>
  <c r="E11" i="16"/>
  <c r="D11" i="16"/>
  <c r="I10" i="16"/>
  <c r="F10" i="16"/>
  <c r="E10" i="16"/>
  <c r="D10" i="16"/>
  <c r="I9" i="16"/>
  <c r="F9" i="16"/>
  <c r="E9" i="16"/>
  <c r="D9" i="16"/>
  <c r="I8" i="16"/>
  <c r="F8" i="16"/>
  <c r="E8" i="16"/>
  <c r="D8" i="16"/>
  <c r="I31" i="15"/>
  <c r="F31" i="15"/>
  <c r="E31" i="15"/>
  <c r="D31" i="15"/>
  <c r="I30" i="15"/>
  <c r="F30" i="15"/>
  <c r="E30" i="15"/>
  <c r="D30" i="15"/>
  <c r="I29" i="15"/>
  <c r="F29" i="15"/>
  <c r="E29" i="15"/>
  <c r="D29" i="15"/>
  <c r="I28" i="15"/>
  <c r="F28" i="15"/>
  <c r="E28" i="15"/>
  <c r="D28" i="15"/>
  <c r="I27" i="15"/>
  <c r="F27" i="15"/>
  <c r="E27" i="15"/>
  <c r="D27" i="15"/>
  <c r="I26" i="15"/>
  <c r="F26" i="15"/>
  <c r="E26" i="15"/>
  <c r="D26" i="15"/>
  <c r="I25" i="15"/>
  <c r="F25" i="15"/>
  <c r="E25" i="15"/>
  <c r="D25" i="15"/>
  <c r="I24" i="15"/>
  <c r="F24" i="15"/>
  <c r="E24" i="15"/>
  <c r="D24" i="15"/>
  <c r="I23" i="15"/>
  <c r="F23" i="15"/>
  <c r="E23" i="15"/>
  <c r="D23" i="15"/>
  <c r="I22" i="15"/>
  <c r="F22" i="15"/>
  <c r="E22" i="15"/>
  <c r="D22" i="15"/>
  <c r="I21" i="15"/>
  <c r="F21" i="15"/>
  <c r="E21" i="15"/>
  <c r="D21" i="15"/>
  <c r="I20" i="15"/>
  <c r="F20" i="15"/>
  <c r="E20" i="15"/>
  <c r="D20" i="15"/>
  <c r="I19" i="15"/>
  <c r="F19" i="15"/>
  <c r="E19" i="15"/>
  <c r="D19" i="15"/>
  <c r="I18" i="15"/>
  <c r="F18" i="15"/>
  <c r="E18" i="15"/>
  <c r="D18" i="15"/>
  <c r="I17" i="15"/>
  <c r="F17" i="15"/>
  <c r="E17" i="15"/>
  <c r="D17" i="15"/>
  <c r="I16" i="15"/>
  <c r="F16" i="15"/>
  <c r="E16" i="15"/>
  <c r="D16" i="15"/>
  <c r="I15" i="15"/>
  <c r="F15" i="15"/>
  <c r="E15" i="15"/>
  <c r="D15" i="15"/>
  <c r="I14" i="15"/>
  <c r="F14" i="15"/>
  <c r="E14" i="15"/>
  <c r="D14" i="15"/>
  <c r="I13" i="15"/>
  <c r="F13" i="15"/>
  <c r="E13" i="15"/>
  <c r="D13" i="15"/>
  <c r="I12" i="15"/>
  <c r="F12" i="15"/>
  <c r="E12" i="15"/>
  <c r="D12" i="15"/>
  <c r="I11" i="15"/>
  <c r="E61" i="26" s="1"/>
  <c r="F11" i="15"/>
  <c r="E11" i="15"/>
  <c r="D11" i="15"/>
  <c r="I10" i="15"/>
  <c r="E60" i="26" s="1"/>
  <c r="F10" i="15"/>
  <c r="E10" i="15"/>
  <c r="D10" i="15"/>
  <c r="I9" i="15"/>
  <c r="E51" i="26" s="1"/>
  <c r="F9" i="15"/>
  <c r="E9" i="15"/>
  <c r="D9" i="15"/>
  <c r="I8" i="15"/>
  <c r="F31" i="12"/>
  <c r="E31" i="12"/>
  <c r="D31" i="12"/>
  <c r="F30" i="12"/>
  <c r="E30" i="12"/>
  <c r="D30" i="12"/>
  <c r="F29" i="12"/>
  <c r="E29" i="12"/>
  <c r="D29" i="12"/>
  <c r="F28" i="12"/>
  <c r="E28" i="12"/>
  <c r="D28" i="12"/>
  <c r="F27" i="12"/>
  <c r="E27" i="12"/>
  <c r="D27" i="12"/>
  <c r="F26" i="12"/>
  <c r="E26" i="12"/>
  <c r="D26" i="12"/>
  <c r="F25" i="12"/>
  <c r="E25" i="12"/>
  <c r="D25" i="12"/>
  <c r="F24" i="12"/>
  <c r="E24" i="12"/>
  <c r="D24" i="12"/>
  <c r="F23" i="12"/>
  <c r="E23" i="12"/>
  <c r="D23" i="12"/>
  <c r="F22" i="12"/>
  <c r="E22" i="12"/>
  <c r="D22" i="12"/>
  <c r="F21" i="12"/>
  <c r="E21" i="12"/>
  <c r="D21" i="12"/>
  <c r="F20" i="12"/>
  <c r="E20" i="12"/>
  <c r="D20" i="12"/>
  <c r="F19" i="12"/>
  <c r="E19" i="12"/>
  <c r="D19" i="12"/>
  <c r="F18" i="12"/>
  <c r="E18" i="12"/>
  <c r="D18" i="12"/>
  <c r="F17" i="12"/>
  <c r="E17" i="12"/>
  <c r="D17" i="12"/>
  <c r="F16" i="12"/>
  <c r="E16" i="12"/>
  <c r="D16" i="12"/>
  <c r="F15" i="12"/>
  <c r="E15" i="12"/>
  <c r="D15" i="12"/>
  <c r="F14" i="12"/>
  <c r="E14" i="12"/>
  <c r="D14" i="12"/>
  <c r="F13" i="12"/>
  <c r="E13" i="12"/>
  <c r="D13" i="12"/>
  <c r="F12" i="12"/>
  <c r="E12" i="12"/>
  <c r="D12" i="12"/>
  <c r="F11" i="12"/>
  <c r="E11" i="12"/>
  <c r="D11" i="12"/>
  <c r="F10" i="12"/>
  <c r="E10" i="12"/>
  <c r="D10" i="12"/>
  <c r="F9" i="12"/>
  <c r="E9" i="12"/>
  <c r="D9" i="12"/>
  <c r="F8" i="12"/>
  <c r="E8" i="12"/>
  <c r="D8" i="12"/>
  <c r="F32" i="11"/>
  <c r="E32" i="11"/>
  <c r="D32" i="11"/>
  <c r="F31" i="11"/>
  <c r="E31" i="11"/>
  <c r="D31" i="11"/>
  <c r="F30" i="11"/>
  <c r="E30" i="11"/>
  <c r="D30" i="11"/>
  <c r="F29" i="11"/>
  <c r="E29" i="11"/>
  <c r="D29" i="11"/>
  <c r="F28" i="11"/>
  <c r="E28" i="11"/>
  <c r="D28" i="11"/>
  <c r="F27" i="11"/>
  <c r="E27" i="11"/>
  <c r="D27" i="11"/>
  <c r="F26" i="11"/>
  <c r="E26" i="11"/>
  <c r="D26" i="11"/>
  <c r="F25" i="11"/>
  <c r="E25" i="11"/>
  <c r="D25" i="11"/>
  <c r="F24" i="11"/>
  <c r="E24" i="11"/>
  <c r="D24" i="11"/>
  <c r="F23" i="11"/>
  <c r="E23" i="11"/>
  <c r="D23" i="11"/>
  <c r="F22" i="11"/>
  <c r="E22" i="11"/>
  <c r="D22" i="11"/>
  <c r="F21" i="11"/>
  <c r="E21" i="11"/>
  <c r="D21" i="11"/>
  <c r="F20" i="11"/>
  <c r="E20" i="11"/>
  <c r="D20" i="11"/>
  <c r="F19" i="11"/>
  <c r="E19" i="11"/>
  <c r="D19" i="11"/>
  <c r="F18" i="11"/>
  <c r="E18" i="11"/>
  <c r="D18" i="11"/>
  <c r="F17" i="11"/>
  <c r="E17" i="11"/>
  <c r="D17" i="11"/>
  <c r="F16" i="11"/>
  <c r="E16" i="11"/>
  <c r="D16" i="11"/>
  <c r="F15" i="11"/>
  <c r="E15" i="11"/>
  <c r="D15" i="11"/>
  <c r="F14" i="11"/>
  <c r="E14" i="11"/>
  <c r="D14" i="11"/>
  <c r="F13" i="11"/>
  <c r="E13" i="11"/>
  <c r="D13" i="11"/>
  <c r="F12" i="11"/>
  <c r="E12" i="11"/>
  <c r="D12" i="11"/>
  <c r="F11" i="11"/>
  <c r="E11" i="11"/>
  <c r="D11" i="11"/>
  <c r="F10" i="11"/>
  <c r="E10" i="11"/>
  <c r="D10" i="11"/>
  <c r="AE31" i="10"/>
  <c r="F31" i="10"/>
  <c r="E31" i="10"/>
  <c r="D31" i="10"/>
  <c r="AE30" i="10"/>
  <c r="F30" i="10"/>
  <c r="E30" i="10"/>
  <c r="D30" i="10"/>
  <c r="AE29" i="10"/>
  <c r="F29" i="10"/>
  <c r="E29" i="10"/>
  <c r="D29" i="10"/>
  <c r="AE28" i="10"/>
  <c r="F28" i="10"/>
  <c r="E28" i="10"/>
  <c r="D28" i="10"/>
  <c r="AE27" i="10"/>
  <c r="F27" i="10"/>
  <c r="E27" i="10"/>
  <c r="D27" i="10"/>
  <c r="AE26" i="10"/>
  <c r="F26" i="10"/>
  <c r="E26" i="10"/>
  <c r="D26" i="10"/>
  <c r="AE25" i="10"/>
  <c r="F25" i="10"/>
  <c r="E25" i="10"/>
  <c r="D25" i="10"/>
  <c r="AE24" i="10"/>
  <c r="F24" i="10"/>
  <c r="E24" i="10"/>
  <c r="D24" i="10"/>
  <c r="AE23" i="10"/>
  <c r="F23" i="10"/>
  <c r="E23" i="10"/>
  <c r="D23" i="10"/>
  <c r="AE22" i="10"/>
  <c r="F22" i="10"/>
  <c r="E22" i="10"/>
  <c r="D22" i="10"/>
  <c r="AE21" i="10"/>
  <c r="F21" i="10"/>
  <c r="E21" i="10"/>
  <c r="D21" i="10"/>
  <c r="AE20" i="10"/>
  <c r="F20" i="10"/>
  <c r="E20" i="10"/>
  <c r="D20" i="10"/>
  <c r="AE19" i="10"/>
  <c r="F19" i="10"/>
  <c r="E19" i="10"/>
  <c r="D19" i="10"/>
  <c r="AE18" i="10"/>
  <c r="F18" i="10"/>
  <c r="E18" i="10"/>
  <c r="D18" i="10"/>
  <c r="AE17" i="10"/>
  <c r="F17" i="10"/>
  <c r="E17" i="10"/>
  <c r="D17" i="10"/>
  <c r="AE16" i="10"/>
  <c r="F16" i="10"/>
  <c r="E16" i="10"/>
  <c r="D16" i="10"/>
  <c r="AE15" i="10"/>
  <c r="F15" i="10"/>
  <c r="E15" i="10"/>
  <c r="D15" i="10"/>
  <c r="AE14" i="10"/>
  <c r="F14" i="10"/>
  <c r="E14" i="10"/>
  <c r="D14" i="10"/>
  <c r="AE13" i="10"/>
  <c r="F13" i="10"/>
  <c r="E13" i="10"/>
  <c r="D13" i="10"/>
  <c r="AE12" i="10"/>
  <c r="F12" i="10"/>
  <c r="E12" i="10"/>
  <c r="D12" i="10"/>
  <c r="AE11" i="10"/>
  <c r="F11" i="10"/>
  <c r="E11" i="10"/>
  <c r="D11" i="10"/>
  <c r="AE10" i="10"/>
  <c r="F10" i="10"/>
  <c r="E10" i="10"/>
  <c r="D10" i="10"/>
  <c r="AE9" i="10"/>
  <c r="F9" i="10"/>
  <c r="E9" i="10"/>
  <c r="D9" i="10"/>
  <c r="AE8" i="10"/>
  <c r="F8" i="10"/>
  <c r="E8" i="10"/>
  <c r="D8" i="10"/>
  <c r="F31" i="9"/>
  <c r="E31" i="9"/>
  <c r="D31" i="9"/>
  <c r="F30" i="9"/>
  <c r="E30" i="9"/>
  <c r="D30" i="9"/>
  <c r="F29" i="9"/>
  <c r="E29" i="9"/>
  <c r="D29" i="9"/>
  <c r="F28" i="9"/>
  <c r="E28" i="9"/>
  <c r="D28" i="9"/>
  <c r="F27" i="9"/>
  <c r="E27" i="9"/>
  <c r="D27" i="9"/>
  <c r="F26" i="9"/>
  <c r="E26" i="9"/>
  <c r="D26" i="9"/>
  <c r="F25" i="9"/>
  <c r="E25" i="9"/>
  <c r="D25" i="9"/>
  <c r="F24" i="9"/>
  <c r="E24" i="9"/>
  <c r="D24" i="9"/>
  <c r="F23" i="9"/>
  <c r="E23" i="9"/>
  <c r="D23" i="9"/>
  <c r="F22" i="9"/>
  <c r="E22" i="9"/>
  <c r="D22" i="9"/>
  <c r="F21" i="9"/>
  <c r="E21" i="9"/>
  <c r="D21" i="9"/>
  <c r="F20" i="9"/>
  <c r="E20" i="9"/>
  <c r="D20" i="9"/>
  <c r="F19" i="9"/>
  <c r="E19" i="9"/>
  <c r="D19" i="9"/>
  <c r="F18" i="9"/>
  <c r="E18" i="9"/>
  <c r="D18" i="9"/>
  <c r="F17" i="9"/>
  <c r="E17" i="9"/>
  <c r="D17" i="9"/>
  <c r="F16" i="9"/>
  <c r="E16" i="9"/>
  <c r="D16" i="9"/>
  <c r="F15" i="9"/>
  <c r="E15" i="9"/>
  <c r="D15" i="9"/>
  <c r="F14" i="9"/>
  <c r="E14" i="9"/>
  <c r="D14" i="9"/>
  <c r="F13" i="9"/>
  <c r="E13" i="9"/>
  <c r="D13" i="9"/>
  <c r="F12" i="9"/>
  <c r="E12" i="9"/>
  <c r="D12" i="9"/>
  <c r="F11" i="9"/>
  <c r="E11" i="9"/>
  <c r="D11" i="9"/>
  <c r="F10" i="9"/>
  <c r="E10" i="9"/>
  <c r="D10" i="9"/>
  <c r="F9" i="9"/>
  <c r="E9" i="9"/>
  <c r="D9" i="9"/>
  <c r="F8" i="9"/>
  <c r="E8" i="9"/>
  <c r="D8" i="9"/>
  <c r="X7" i="4"/>
  <c r="Y7" i="4" s="1"/>
  <c r="X8" i="4"/>
  <c r="Y8" i="4" s="1"/>
  <c r="X9" i="4"/>
  <c r="Y9" i="4" s="1"/>
  <c r="X10" i="4"/>
  <c r="Y10" i="4" s="1"/>
  <c r="X11" i="4"/>
  <c r="Y11" i="4" s="1"/>
  <c r="X12" i="4"/>
  <c r="Y12" i="4" s="1"/>
  <c r="X13" i="4"/>
  <c r="Y13" i="4" s="1"/>
  <c r="X14" i="4"/>
  <c r="Y14" i="4" s="1"/>
  <c r="X15" i="4"/>
  <c r="Y15" i="4" s="1"/>
  <c r="X16" i="4"/>
  <c r="Y16" i="4" s="1"/>
  <c r="X17" i="4"/>
  <c r="Y17" i="4" s="1"/>
  <c r="X18" i="4"/>
  <c r="Y18" i="4" s="1"/>
  <c r="X19" i="4"/>
  <c r="Y19" i="4" s="1"/>
  <c r="X20" i="4"/>
  <c r="Y20" i="4" s="1"/>
  <c r="X21" i="4"/>
  <c r="Y21" i="4" s="1"/>
  <c r="X22" i="4"/>
  <c r="Y22" i="4" s="1"/>
  <c r="X23" i="4"/>
  <c r="Y23" i="4" s="1"/>
  <c r="X24" i="4"/>
  <c r="Y24" i="4" s="1"/>
  <c r="X25" i="4"/>
  <c r="Y25" i="4" s="1"/>
  <c r="X26" i="4"/>
  <c r="Y26" i="4" s="1"/>
  <c r="X27" i="4"/>
  <c r="Y27" i="4" s="1"/>
  <c r="X28" i="4"/>
  <c r="Y28" i="4" s="1"/>
  <c r="X29" i="4"/>
  <c r="Y29" i="4" s="1"/>
  <c r="X30" i="4"/>
  <c r="Y30" i="4" s="1"/>
  <c r="X31" i="4"/>
  <c r="Y31" i="4" s="1"/>
  <c r="Q31" i="8"/>
  <c r="P31" i="8"/>
  <c r="L31" i="8"/>
  <c r="K31" i="8"/>
  <c r="F31" i="8"/>
  <c r="E31" i="8"/>
  <c r="D31" i="8"/>
  <c r="Q30" i="8"/>
  <c r="P30" i="8"/>
  <c r="L30" i="8"/>
  <c r="K30" i="8"/>
  <c r="F30" i="8"/>
  <c r="E30" i="8"/>
  <c r="D30" i="8"/>
  <c r="Q29" i="8"/>
  <c r="P29" i="8"/>
  <c r="L29" i="8"/>
  <c r="K29" i="8"/>
  <c r="F29" i="8"/>
  <c r="E29" i="8"/>
  <c r="D29" i="8"/>
  <c r="Q28" i="8"/>
  <c r="P28" i="8"/>
  <c r="L28" i="8"/>
  <c r="K28" i="8"/>
  <c r="F28" i="8"/>
  <c r="E28" i="8"/>
  <c r="D28" i="8"/>
  <c r="Q27" i="8"/>
  <c r="P27" i="8"/>
  <c r="L27" i="8"/>
  <c r="K27" i="8"/>
  <c r="F27" i="8"/>
  <c r="E27" i="8"/>
  <c r="D27" i="8"/>
  <c r="Q26" i="8"/>
  <c r="P26" i="8"/>
  <c r="L26" i="8"/>
  <c r="K26" i="8"/>
  <c r="F26" i="8"/>
  <c r="E26" i="8"/>
  <c r="D26" i="8"/>
  <c r="Q25" i="8"/>
  <c r="P25" i="8"/>
  <c r="L25" i="8"/>
  <c r="K25" i="8"/>
  <c r="F25" i="8"/>
  <c r="E25" i="8"/>
  <c r="D25" i="8"/>
  <c r="Q24" i="8"/>
  <c r="P24" i="8"/>
  <c r="L24" i="8"/>
  <c r="K24" i="8"/>
  <c r="F24" i="8"/>
  <c r="E24" i="8"/>
  <c r="D24" i="8"/>
  <c r="Q23" i="8"/>
  <c r="P23" i="8"/>
  <c r="L23" i="8"/>
  <c r="K23" i="8"/>
  <c r="F23" i="8"/>
  <c r="E23" i="8"/>
  <c r="D23" i="8"/>
  <c r="Q22" i="8"/>
  <c r="P22" i="8"/>
  <c r="L22" i="8"/>
  <c r="K22" i="8"/>
  <c r="F22" i="8"/>
  <c r="E22" i="8"/>
  <c r="D22" i="8"/>
  <c r="Q21" i="8"/>
  <c r="P21" i="8"/>
  <c r="L21" i="8"/>
  <c r="K21" i="8"/>
  <c r="F21" i="8"/>
  <c r="E21" i="8"/>
  <c r="D21" i="8"/>
  <c r="Q20" i="8"/>
  <c r="P20" i="8"/>
  <c r="L20" i="8"/>
  <c r="K20" i="8"/>
  <c r="F20" i="8"/>
  <c r="E20" i="8"/>
  <c r="D20" i="8"/>
  <c r="Q19" i="8"/>
  <c r="P19" i="8"/>
  <c r="L19" i="8"/>
  <c r="K19" i="8"/>
  <c r="F19" i="8"/>
  <c r="E19" i="8"/>
  <c r="D19" i="8"/>
  <c r="Q18" i="8"/>
  <c r="P18" i="8"/>
  <c r="L18" i="8"/>
  <c r="K18" i="8"/>
  <c r="F18" i="8"/>
  <c r="E18" i="8"/>
  <c r="D18" i="8"/>
  <c r="Q17" i="8"/>
  <c r="P17" i="8"/>
  <c r="L17" i="8"/>
  <c r="K17" i="8"/>
  <c r="F17" i="8"/>
  <c r="E17" i="8"/>
  <c r="D17" i="8"/>
  <c r="Q16" i="8"/>
  <c r="P16" i="8"/>
  <c r="L16" i="8"/>
  <c r="K16" i="8"/>
  <c r="F16" i="8"/>
  <c r="E16" i="8"/>
  <c r="D16" i="8"/>
  <c r="Q15" i="8"/>
  <c r="P15" i="8"/>
  <c r="L15" i="8"/>
  <c r="K15" i="8"/>
  <c r="F15" i="8"/>
  <c r="E15" i="8"/>
  <c r="D15" i="8"/>
  <c r="Q14" i="8"/>
  <c r="P14" i="8"/>
  <c r="L14" i="8"/>
  <c r="K14" i="8"/>
  <c r="F14" i="8"/>
  <c r="E14" i="8"/>
  <c r="D14" i="8"/>
  <c r="Q13" i="8"/>
  <c r="P13" i="8"/>
  <c r="L13" i="8"/>
  <c r="K13" i="8"/>
  <c r="F13" i="8"/>
  <c r="E13" i="8"/>
  <c r="D13" i="8"/>
  <c r="Q12" i="8"/>
  <c r="P12" i="8"/>
  <c r="L12" i="8"/>
  <c r="K12" i="8"/>
  <c r="F12" i="8"/>
  <c r="E12" i="8"/>
  <c r="D12" i="8"/>
  <c r="Q11" i="8"/>
  <c r="P11" i="8"/>
  <c r="L11" i="8"/>
  <c r="K11" i="8"/>
  <c r="F11" i="8"/>
  <c r="E11" i="8"/>
  <c r="D11" i="8"/>
  <c r="Q10" i="8"/>
  <c r="P10" i="8"/>
  <c r="L10" i="8"/>
  <c r="K10" i="8"/>
  <c r="F10" i="8"/>
  <c r="E10" i="8"/>
  <c r="D10" i="8"/>
  <c r="Q9" i="8"/>
  <c r="P9" i="8"/>
  <c r="L9" i="8"/>
  <c r="K9" i="8"/>
  <c r="F9" i="8"/>
  <c r="E9" i="8"/>
  <c r="D9" i="8"/>
  <c r="Q8" i="8"/>
  <c r="P8" i="8"/>
  <c r="L8" i="8"/>
  <c r="K8" i="8"/>
  <c r="F8" i="8"/>
  <c r="E8" i="8"/>
  <c r="D8" i="8"/>
  <c r="K31" i="6"/>
  <c r="F31" i="6"/>
  <c r="E31" i="6"/>
  <c r="D31" i="6"/>
  <c r="K30" i="6"/>
  <c r="F30" i="6"/>
  <c r="E30" i="6"/>
  <c r="D30" i="6"/>
  <c r="K29" i="6"/>
  <c r="F29" i="6"/>
  <c r="E29" i="6"/>
  <c r="D29" i="6"/>
  <c r="K28" i="6"/>
  <c r="F28" i="6"/>
  <c r="E28" i="6"/>
  <c r="D28" i="6"/>
  <c r="K27" i="6"/>
  <c r="F27" i="6"/>
  <c r="E27" i="6"/>
  <c r="D27" i="6"/>
  <c r="K26" i="6"/>
  <c r="F26" i="6"/>
  <c r="E26" i="6"/>
  <c r="D26" i="6"/>
  <c r="K25" i="6"/>
  <c r="F25" i="6"/>
  <c r="E25" i="6"/>
  <c r="D25" i="6"/>
  <c r="K24" i="6"/>
  <c r="F24" i="6"/>
  <c r="E24" i="6"/>
  <c r="D24" i="6"/>
  <c r="K23" i="6"/>
  <c r="F23" i="6"/>
  <c r="E23" i="6"/>
  <c r="D23" i="6"/>
  <c r="K22" i="6"/>
  <c r="F22" i="6"/>
  <c r="E22" i="6"/>
  <c r="D22" i="6"/>
  <c r="K21" i="6"/>
  <c r="F21" i="6"/>
  <c r="E21" i="6"/>
  <c r="D21" i="6"/>
  <c r="K20" i="6"/>
  <c r="F20" i="6"/>
  <c r="E20" i="6"/>
  <c r="D20" i="6"/>
  <c r="K19" i="6"/>
  <c r="F19" i="6"/>
  <c r="E19" i="6"/>
  <c r="D19" i="6"/>
  <c r="K18" i="6"/>
  <c r="F18" i="6"/>
  <c r="E18" i="6"/>
  <c r="D18" i="6"/>
  <c r="K17" i="6"/>
  <c r="F17" i="6"/>
  <c r="E17" i="6"/>
  <c r="D17" i="6"/>
  <c r="K16" i="6"/>
  <c r="F16" i="6"/>
  <c r="E16" i="6"/>
  <c r="D16" i="6"/>
  <c r="K15" i="6"/>
  <c r="F15" i="6"/>
  <c r="E15" i="6"/>
  <c r="D15" i="6"/>
  <c r="K14" i="6"/>
  <c r="F14" i="6"/>
  <c r="E14" i="6"/>
  <c r="D14" i="6"/>
  <c r="K13" i="6"/>
  <c r="F13" i="6"/>
  <c r="E13" i="6"/>
  <c r="D13" i="6"/>
  <c r="K12" i="6"/>
  <c r="F12" i="6"/>
  <c r="E12" i="6"/>
  <c r="D12" i="6"/>
  <c r="K11" i="6"/>
  <c r="F11" i="6"/>
  <c r="E11" i="6"/>
  <c r="D11" i="6"/>
  <c r="K10" i="6"/>
  <c r="F10" i="6"/>
  <c r="E10" i="6"/>
  <c r="D10" i="6"/>
  <c r="K9" i="6"/>
  <c r="F9" i="6"/>
  <c r="E9" i="6"/>
  <c r="D9" i="6"/>
  <c r="K8" i="6"/>
  <c r="F8" i="6"/>
  <c r="E8" i="6"/>
  <c r="D8" i="6"/>
  <c r="F31" i="5"/>
  <c r="E31" i="5"/>
  <c r="D31" i="5"/>
  <c r="F30" i="5"/>
  <c r="E30" i="5"/>
  <c r="D30" i="5"/>
  <c r="F29" i="5"/>
  <c r="E29" i="5"/>
  <c r="D29" i="5"/>
  <c r="F28" i="5"/>
  <c r="E28" i="5"/>
  <c r="D28" i="5"/>
  <c r="F27" i="5"/>
  <c r="E27" i="5"/>
  <c r="D27" i="5"/>
  <c r="F26" i="5"/>
  <c r="E26" i="5"/>
  <c r="D26" i="5"/>
  <c r="F25" i="5"/>
  <c r="E25" i="5"/>
  <c r="D25" i="5"/>
  <c r="F24" i="5"/>
  <c r="E24" i="5"/>
  <c r="D24" i="5"/>
  <c r="F23" i="5"/>
  <c r="E23" i="5"/>
  <c r="D23" i="5"/>
  <c r="F22" i="5"/>
  <c r="E22" i="5"/>
  <c r="D22" i="5"/>
  <c r="F21" i="5"/>
  <c r="E21" i="5"/>
  <c r="D21" i="5"/>
  <c r="F20" i="5"/>
  <c r="E20" i="5"/>
  <c r="D20" i="5"/>
  <c r="F19" i="5"/>
  <c r="E19" i="5"/>
  <c r="D19" i="5"/>
  <c r="F18" i="5"/>
  <c r="E18" i="5"/>
  <c r="D18" i="5"/>
  <c r="F17" i="5"/>
  <c r="E17" i="5"/>
  <c r="D17" i="5"/>
  <c r="F16" i="5"/>
  <c r="E16" i="5"/>
  <c r="D16" i="5"/>
  <c r="F15" i="5"/>
  <c r="E15" i="5"/>
  <c r="D15" i="5"/>
  <c r="F14" i="5"/>
  <c r="E14" i="5"/>
  <c r="D14" i="5"/>
  <c r="F13" i="5"/>
  <c r="E13" i="5"/>
  <c r="D13" i="5"/>
  <c r="F12" i="5"/>
  <c r="E12" i="5"/>
  <c r="D12" i="5"/>
  <c r="F11" i="5"/>
  <c r="E11" i="5"/>
  <c r="D11" i="5"/>
  <c r="F10" i="5"/>
  <c r="E10" i="5"/>
  <c r="D10" i="5"/>
  <c r="F9" i="5"/>
  <c r="E9" i="5"/>
  <c r="D9" i="5"/>
  <c r="F8" i="5"/>
  <c r="E8" i="5"/>
  <c r="D8" i="5"/>
  <c r="F31" i="4"/>
  <c r="E31" i="4"/>
  <c r="D31" i="4"/>
  <c r="F30" i="4"/>
  <c r="E30" i="4"/>
  <c r="D30" i="4"/>
  <c r="F29" i="4"/>
  <c r="E29" i="4"/>
  <c r="D29" i="4"/>
  <c r="F28" i="4"/>
  <c r="E28" i="4"/>
  <c r="D28" i="4"/>
  <c r="F27" i="4"/>
  <c r="E27" i="4"/>
  <c r="D27" i="4"/>
  <c r="F26" i="4"/>
  <c r="E26" i="4"/>
  <c r="D26" i="4"/>
  <c r="F25" i="4"/>
  <c r="E25" i="4"/>
  <c r="D25" i="4"/>
  <c r="F24" i="4"/>
  <c r="E24" i="4"/>
  <c r="D24" i="4"/>
  <c r="F23" i="4"/>
  <c r="E23" i="4"/>
  <c r="D23" i="4"/>
  <c r="F22" i="4"/>
  <c r="E22" i="4"/>
  <c r="D22" i="4"/>
  <c r="F21" i="4"/>
  <c r="E21" i="4"/>
  <c r="D21" i="4"/>
  <c r="F20" i="4"/>
  <c r="E20" i="4"/>
  <c r="D20" i="4"/>
  <c r="F19" i="4"/>
  <c r="E19" i="4"/>
  <c r="D19" i="4"/>
  <c r="F18" i="4"/>
  <c r="E18" i="4"/>
  <c r="D18" i="4"/>
  <c r="F17" i="4"/>
  <c r="E17" i="4"/>
  <c r="D17" i="4"/>
  <c r="F16" i="4"/>
  <c r="E16" i="4"/>
  <c r="D16" i="4"/>
  <c r="F15" i="4"/>
  <c r="E15" i="4"/>
  <c r="D15" i="4"/>
  <c r="F14" i="4"/>
  <c r="E14" i="4"/>
  <c r="D14" i="4"/>
  <c r="F13" i="4"/>
  <c r="E13" i="4"/>
  <c r="D13" i="4"/>
  <c r="F12" i="4"/>
  <c r="E12" i="4"/>
  <c r="D12" i="4"/>
  <c r="F11" i="4"/>
  <c r="E11" i="4"/>
  <c r="D11" i="4"/>
  <c r="F10" i="4"/>
  <c r="E10" i="4"/>
  <c r="D10" i="4"/>
  <c r="F9" i="4"/>
  <c r="E9" i="4"/>
  <c r="D9" i="4"/>
  <c r="P10" i="25"/>
  <c r="P12" i="25" s="1"/>
  <c r="O10" i="25"/>
  <c r="O12" i="25" s="1"/>
  <c r="N10" i="25"/>
  <c r="N12" i="25" s="1"/>
  <c r="M10" i="25"/>
  <c r="M12" i="25" s="1"/>
  <c r="L10" i="25"/>
  <c r="L12" i="25" s="1"/>
  <c r="K10" i="25"/>
  <c r="K12" i="25" s="1"/>
  <c r="J10" i="25"/>
  <c r="J12" i="25" s="1"/>
  <c r="I10" i="25"/>
  <c r="I12" i="25" s="1"/>
  <c r="H10" i="25"/>
  <c r="H12" i="25" s="1"/>
  <c r="G10" i="25"/>
  <c r="G12" i="25" s="1"/>
  <c r="B3" i="14"/>
  <c r="B3" i="11"/>
  <c r="B3" i="10"/>
  <c r="B3" i="9"/>
  <c r="B3" i="8"/>
  <c r="B5" i="17"/>
  <c r="B3" i="5"/>
  <c r="B3" i="20"/>
  <c r="B3" i="19"/>
  <c r="B3" i="18"/>
  <c r="B3" i="16"/>
  <c r="B3" i="15"/>
  <c r="B3" i="13"/>
  <c r="B3" i="12"/>
  <c r="B3" i="6"/>
  <c r="S7" i="18"/>
  <c r="AE7" i="10"/>
  <c r="F7" i="20"/>
  <c r="E7" i="20"/>
  <c r="D7" i="20"/>
  <c r="F7" i="19"/>
  <c r="E7" i="19"/>
  <c r="D7" i="19"/>
  <c r="F7" i="21"/>
  <c r="E7" i="21"/>
  <c r="D7" i="21"/>
  <c r="O110" i="24"/>
  <c r="N110" i="24"/>
  <c r="M110" i="24"/>
  <c r="L110" i="24"/>
  <c r="O109" i="24"/>
  <c r="N109" i="24"/>
  <c r="M109" i="24"/>
  <c r="O108" i="24"/>
  <c r="N108" i="24"/>
  <c r="M108" i="24"/>
  <c r="L109" i="24"/>
  <c r="L108" i="24"/>
  <c r="O86" i="24"/>
  <c r="N86" i="24"/>
  <c r="M86" i="24"/>
  <c r="O85" i="24"/>
  <c r="N85" i="24"/>
  <c r="M85" i="24"/>
  <c r="L99" i="24"/>
  <c r="L98" i="24"/>
  <c r="L95" i="24"/>
  <c r="L94" i="24"/>
  <c r="L93" i="24"/>
  <c r="L92" i="24"/>
  <c r="O83" i="24"/>
  <c r="N83" i="24"/>
  <c r="M83" i="24"/>
  <c r="L91" i="24"/>
  <c r="L90" i="24"/>
  <c r="L89" i="24"/>
  <c r="L87" i="24"/>
  <c r="L86" i="24"/>
  <c r="O82" i="24"/>
  <c r="N82" i="24"/>
  <c r="M82" i="24"/>
  <c r="L85" i="24"/>
  <c r="O81" i="24"/>
  <c r="N81" i="24"/>
  <c r="M81" i="24"/>
  <c r="L83" i="24"/>
  <c r="O78" i="24"/>
  <c r="N78" i="24"/>
  <c r="M78" i="24"/>
  <c r="O77" i="24"/>
  <c r="N77" i="24"/>
  <c r="M77" i="24"/>
  <c r="L82" i="24"/>
  <c r="O76" i="24"/>
  <c r="N76" i="24"/>
  <c r="M76" i="24"/>
  <c r="L81" i="24"/>
  <c r="L79" i="24"/>
  <c r="O99" i="24"/>
  <c r="N99" i="24"/>
  <c r="M99" i="24"/>
  <c r="O98" i="24"/>
  <c r="N98" i="24"/>
  <c r="M98" i="24"/>
  <c r="O95" i="24"/>
  <c r="N95" i="24"/>
  <c r="M95" i="24"/>
  <c r="L78" i="24"/>
  <c r="O94" i="24"/>
  <c r="N94" i="24"/>
  <c r="M94" i="24"/>
  <c r="O93" i="24"/>
  <c r="N93" i="24"/>
  <c r="M93" i="24"/>
  <c r="O92" i="24"/>
  <c r="N92" i="24"/>
  <c r="M92" i="24"/>
  <c r="L77" i="24"/>
  <c r="O91" i="24"/>
  <c r="N91" i="24"/>
  <c r="M91" i="24"/>
  <c r="O90" i="24"/>
  <c r="N90" i="24"/>
  <c r="M90" i="24"/>
  <c r="O89" i="24"/>
  <c r="N89" i="24"/>
  <c r="M89" i="24"/>
  <c r="O87" i="24"/>
  <c r="N87" i="24"/>
  <c r="M87" i="24"/>
  <c r="L76" i="24"/>
  <c r="O79" i="24"/>
  <c r="N79" i="24"/>
  <c r="M79" i="24"/>
  <c r="O75" i="24"/>
  <c r="N75" i="24"/>
  <c r="M75" i="24"/>
  <c r="L75" i="24"/>
  <c r="O74" i="24"/>
  <c r="N74" i="24"/>
  <c r="L74" i="24"/>
  <c r="O73" i="24"/>
  <c r="N73" i="24"/>
  <c r="L73" i="24"/>
  <c r="O72" i="24"/>
  <c r="N72" i="24"/>
  <c r="L72" i="24"/>
  <c r="O71" i="24"/>
  <c r="N71" i="24"/>
  <c r="L71" i="24"/>
  <c r="O70" i="24"/>
  <c r="N70" i="24"/>
  <c r="L70" i="24"/>
  <c r="O69" i="24"/>
  <c r="N69" i="24"/>
  <c r="M69" i="24"/>
  <c r="L69" i="24"/>
  <c r="O68" i="24"/>
  <c r="N68" i="24"/>
  <c r="M68" i="24"/>
  <c r="L68" i="24"/>
  <c r="O67" i="24"/>
  <c r="N67" i="24"/>
  <c r="M67" i="24"/>
  <c r="L67" i="24"/>
  <c r="O66" i="24"/>
  <c r="N66" i="24"/>
  <c r="M66" i="24"/>
  <c r="L66" i="24"/>
  <c r="O65" i="24"/>
  <c r="N65" i="24"/>
  <c r="M65" i="24"/>
  <c r="L65" i="24"/>
  <c r="O64" i="24"/>
  <c r="N64" i="24"/>
  <c r="M64" i="24"/>
  <c r="L64" i="24"/>
  <c r="O63" i="24"/>
  <c r="N63" i="24"/>
  <c r="M63" i="24"/>
  <c r="L63" i="24"/>
  <c r="O62" i="24"/>
  <c r="N62" i="24"/>
  <c r="M62" i="24"/>
  <c r="L62" i="24"/>
  <c r="O61" i="24"/>
  <c r="N61" i="24"/>
  <c r="M61" i="24"/>
  <c r="L61" i="24"/>
  <c r="O60" i="24"/>
  <c r="N60" i="24"/>
  <c r="M60" i="24"/>
  <c r="L60" i="24"/>
  <c r="O59" i="24"/>
  <c r="N59" i="24"/>
  <c r="M59" i="24"/>
  <c r="L59" i="24"/>
  <c r="O58" i="24"/>
  <c r="N58" i="24"/>
  <c r="M58" i="24"/>
  <c r="L58" i="24"/>
  <c r="O57" i="24"/>
  <c r="N57" i="24"/>
  <c r="M57" i="24"/>
  <c r="L57" i="24"/>
  <c r="O56" i="24"/>
  <c r="N56" i="24"/>
  <c r="M56" i="24"/>
  <c r="L56" i="24"/>
  <c r="O55" i="24"/>
  <c r="N55" i="24"/>
  <c r="M55" i="24"/>
  <c r="L55" i="24"/>
  <c r="O54" i="24"/>
  <c r="N54" i="24"/>
  <c r="M54" i="24"/>
  <c r="L54" i="24"/>
  <c r="O53" i="24"/>
  <c r="N53" i="24"/>
  <c r="M53" i="24"/>
  <c r="L53" i="24"/>
  <c r="O52" i="24"/>
  <c r="N52" i="24"/>
  <c r="M52" i="24"/>
  <c r="L52" i="24"/>
  <c r="O51" i="24"/>
  <c r="N51" i="24"/>
  <c r="M51" i="24"/>
  <c r="L51" i="24"/>
  <c r="O50" i="24"/>
  <c r="N50" i="24"/>
  <c r="M50" i="24"/>
  <c r="L50" i="24"/>
  <c r="O49" i="24"/>
  <c r="N49" i="24"/>
  <c r="M49" i="24"/>
  <c r="L49" i="24"/>
  <c r="O48" i="24"/>
  <c r="N48" i="24"/>
  <c r="M48" i="24"/>
  <c r="L48" i="24"/>
  <c r="O47" i="24"/>
  <c r="N47" i="24"/>
  <c r="M47" i="24"/>
  <c r="L47" i="24"/>
  <c r="O46" i="24"/>
  <c r="N46" i="24"/>
  <c r="M46" i="24"/>
  <c r="L46" i="24"/>
  <c r="O45" i="24"/>
  <c r="N45" i="24"/>
  <c r="M45" i="24"/>
  <c r="L45" i="24"/>
  <c r="O44" i="24"/>
  <c r="N44" i="24"/>
  <c r="M44" i="24"/>
  <c r="L44" i="24"/>
  <c r="O43" i="24"/>
  <c r="N43" i="24"/>
  <c r="M43" i="24"/>
  <c r="L43" i="24"/>
  <c r="O42" i="24"/>
  <c r="N42" i="24"/>
  <c r="M42" i="24"/>
  <c r="L42" i="24"/>
  <c r="O41" i="24"/>
  <c r="N41" i="24"/>
  <c r="M41" i="24"/>
  <c r="L41" i="24"/>
  <c r="O40" i="24"/>
  <c r="N40" i="24"/>
  <c r="M40" i="24"/>
  <c r="L40" i="24"/>
  <c r="O39" i="24"/>
  <c r="N39" i="24"/>
  <c r="M39" i="24"/>
  <c r="L39" i="24"/>
  <c r="O38" i="24"/>
  <c r="N38" i="24"/>
  <c r="M38" i="24"/>
  <c r="L38" i="24" s="1"/>
  <c r="O37" i="24"/>
  <c r="N37" i="24"/>
  <c r="M37" i="24"/>
  <c r="L37" i="24" s="1"/>
  <c r="O36" i="24"/>
  <c r="N36" i="24"/>
  <c r="M36" i="24"/>
  <c r="L36" i="24" s="1"/>
  <c r="O35" i="24"/>
  <c r="N35" i="24"/>
  <c r="M35" i="24"/>
  <c r="L35" i="24" s="1"/>
  <c r="O34" i="24"/>
  <c r="N34" i="24"/>
  <c r="M34" i="24"/>
  <c r="L34" i="24" s="1"/>
  <c r="O33" i="24"/>
  <c r="N33" i="24"/>
  <c r="M33" i="24"/>
  <c r="L33" i="24"/>
  <c r="O32" i="24"/>
  <c r="N32" i="24"/>
  <c r="M32" i="24"/>
  <c r="L32" i="24"/>
  <c r="O31" i="24"/>
  <c r="N31" i="24"/>
  <c r="M31" i="24"/>
  <c r="L31" i="24"/>
  <c r="O30" i="24"/>
  <c r="N30" i="24"/>
  <c r="M30" i="24"/>
  <c r="L30" i="24"/>
  <c r="O29" i="24"/>
  <c r="N29" i="24"/>
  <c r="M29" i="24"/>
  <c r="L29" i="24"/>
  <c r="O28" i="24"/>
  <c r="N28" i="24"/>
  <c r="M28" i="24"/>
  <c r="L28" i="24"/>
  <c r="O27" i="24"/>
  <c r="N27" i="24"/>
  <c r="M27" i="24"/>
  <c r="L27" i="24"/>
  <c r="O26" i="24"/>
  <c r="N26" i="24"/>
  <c r="M26" i="24"/>
  <c r="L26" i="24"/>
  <c r="O25" i="24"/>
  <c r="N25" i="24"/>
  <c r="M25" i="24"/>
  <c r="L25" i="24"/>
  <c r="O24" i="24"/>
  <c r="N24" i="24"/>
  <c r="M24" i="24"/>
  <c r="L24" i="24"/>
  <c r="O23" i="24"/>
  <c r="N23" i="24"/>
  <c r="M23" i="24"/>
  <c r="L23" i="24"/>
  <c r="O22" i="24"/>
  <c r="N22" i="24"/>
  <c r="M22" i="24"/>
  <c r="L22" i="24"/>
  <c r="O21" i="24"/>
  <c r="N21" i="24"/>
  <c r="M21" i="24"/>
  <c r="L21" i="24"/>
  <c r="O20" i="24"/>
  <c r="N20" i="24"/>
  <c r="M20" i="24"/>
  <c r="L20" i="24"/>
  <c r="O19" i="24"/>
  <c r="N19" i="24"/>
  <c r="M19" i="24"/>
  <c r="L19" i="24"/>
  <c r="O18" i="24"/>
  <c r="N18" i="24"/>
  <c r="M18" i="24"/>
  <c r="L18" i="24"/>
  <c r="O17" i="24"/>
  <c r="N17" i="24"/>
  <c r="M17" i="24"/>
  <c r="L17" i="24"/>
  <c r="O16" i="24"/>
  <c r="N16" i="24"/>
  <c r="M16" i="24"/>
  <c r="L16" i="24"/>
  <c r="O15" i="24"/>
  <c r="N15" i="24"/>
  <c r="M15" i="24"/>
  <c r="L15" i="24"/>
  <c r="O14" i="24"/>
  <c r="N14" i="24"/>
  <c r="M14" i="24"/>
  <c r="L14" i="24"/>
  <c r="O13" i="24"/>
  <c r="N13" i="24"/>
  <c r="M13" i="24"/>
  <c r="L13" i="24"/>
  <c r="O12" i="24"/>
  <c r="N12" i="24"/>
  <c r="M12" i="24"/>
  <c r="L12" i="24"/>
  <c r="O11" i="24"/>
  <c r="N11" i="24"/>
  <c r="M11" i="24"/>
  <c r="L11" i="24"/>
  <c r="O10" i="24"/>
  <c r="N10" i="24"/>
  <c r="M10" i="24"/>
  <c r="L10" i="24"/>
  <c r="O9" i="24"/>
  <c r="N9" i="24"/>
  <c r="M9" i="24"/>
  <c r="L9" i="24"/>
  <c r="O8" i="24"/>
  <c r="N8" i="24"/>
  <c r="M8" i="24"/>
  <c r="L8" i="24"/>
  <c r="O7" i="24"/>
  <c r="N7" i="24"/>
  <c r="M7" i="24"/>
  <c r="L7" i="24"/>
  <c r="AG6" i="24"/>
  <c r="E9" i="26"/>
  <c r="F7" i="12"/>
  <c r="E7" i="12"/>
  <c r="D7" i="12"/>
  <c r="E7" i="9"/>
  <c r="Q7" i="8"/>
  <c r="P7" i="8"/>
  <c r="L7" i="8"/>
  <c r="K7" i="8"/>
  <c r="K7" i="6"/>
  <c r="B26" i="26" l="1"/>
  <c r="C26" i="26" s="1"/>
  <c r="H26" i="26" s="1"/>
  <c r="D26" i="26"/>
  <c r="B55" i="26"/>
  <c r="C55" i="26" s="1"/>
  <c r="H55" i="26" s="1"/>
  <c r="D55" i="26"/>
  <c r="B6" i="26"/>
  <c r="C6" i="26" s="1"/>
  <c r="H6" i="26" s="1"/>
  <c r="B9" i="26"/>
  <c r="C9" i="26" s="1"/>
  <c r="H9" i="26" s="1"/>
  <c r="D9" i="26"/>
  <c r="E113" i="26"/>
  <c r="G113" i="26" s="1"/>
  <c r="E67" i="26"/>
  <c r="G67" i="26" s="1"/>
  <c r="D51" i="26"/>
  <c r="H51" i="26"/>
  <c r="D61" i="26"/>
  <c r="H61" i="26"/>
  <c r="D60" i="26"/>
  <c r="H60" i="26"/>
  <c r="F61" i="26"/>
  <c r="G61" i="26"/>
  <c r="I61" i="26" s="1"/>
  <c r="F60" i="26"/>
  <c r="G60" i="26"/>
  <c r="I60" i="26" s="1"/>
  <c r="G51" i="26"/>
  <c r="I51" i="26" s="1"/>
  <c r="F51" i="26"/>
  <c r="D8" i="4"/>
  <c r="E8" i="4"/>
  <c r="F8" i="4"/>
  <c r="H7" i="26"/>
  <c r="D7" i="26"/>
  <c r="H113" i="26"/>
  <c r="D113" i="26"/>
  <c r="G9" i="26"/>
  <c r="I9" i="26" s="1"/>
  <c r="F9" i="26"/>
  <c r="E11" i="26"/>
  <c r="D7" i="8"/>
  <c r="E7" i="16"/>
  <c r="E7" i="18"/>
  <c r="F9" i="17"/>
  <c r="D7" i="6"/>
  <c r="F7" i="10"/>
  <c r="E9" i="11"/>
  <c r="F12" i="25"/>
  <c r="F9" i="11"/>
  <c r="D7" i="5"/>
  <c r="E7" i="8"/>
  <c r="D8" i="11"/>
  <c r="F7" i="16"/>
  <c r="F7" i="6"/>
  <c r="F7" i="8"/>
  <c r="D7" i="10"/>
  <c r="E8" i="11"/>
  <c r="D9" i="17"/>
  <c r="D9" i="11"/>
  <c r="E7" i="6"/>
  <c r="F7" i="9"/>
  <c r="F7" i="18"/>
  <c r="E7" i="5"/>
  <c r="F7" i="5"/>
  <c r="D7" i="9"/>
  <c r="E7" i="10"/>
  <c r="F8" i="11"/>
  <c r="D7" i="15"/>
  <c r="D7" i="16"/>
  <c r="E9" i="17"/>
  <c r="D7" i="18"/>
  <c r="H27" i="26"/>
  <c r="D27" i="26"/>
  <c r="H74" i="26"/>
  <c r="D74" i="26"/>
  <c r="D6" i="26"/>
  <c r="H11" i="26"/>
  <c r="D11" i="26"/>
  <c r="H8" i="26"/>
  <c r="D8" i="26"/>
  <c r="L80" i="24"/>
  <c r="M80" i="24" s="1"/>
  <c r="E7" i="15" s="1"/>
  <c r="I113" i="26" l="1"/>
  <c r="F113" i="26"/>
  <c r="I67" i="26"/>
  <c r="F67" i="26"/>
  <c r="F11" i="26"/>
  <c r="G11" i="26"/>
  <c r="I11" i="26" s="1"/>
  <c r="F7" i="15"/>
  <c r="H131" i="26"/>
  <c r="C3" i="23" s="1"/>
  <c r="I131" i="26" l="1"/>
  <c r="C4" i="23" s="1"/>
  <c r="D11" i="25" s="1"/>
  <c r="F8" i="15"/>
  <c r="E8" i="15"/>
  <c r="D8" i="15"/>
  <c r="E7" i="4"/>
  <c r="D7" i="4"/>
  <c r="L102" i="24"/>
  <c r="M102" i="24"/>
  <c r="F7" i="4"/>
  <c r="L107" i="24" l="1"/>
  <c r="M107" i="24" s="1"/>
  <c r="L104" i="24"/>
  <c r="M104" i="24" s="1"/>
  <c r="L105" i="24"/>
</calcChain>
</file>

<file path=xl/sharedStrings.xml><?xml version="1.0" encoding="utf-8"?>
<sst xmlns="http://purl.oclc.org/ooxml/spreadsheetml/main" count="4315" uniqueCount="1194">
  <si>
    <t>GOV.UK</t>
  </si>
  <si>
    <t>Report your fluorinated gas (F gas) activities</t>
  </si>
  <si>
    <t>How to complete this report</t>
  </si>
  <si>
    <r>
      <t xml:space="preserve">In all sections within the workbook, the quantities of F gas must be entered in metric tonnes with accuracy to </t>
    </r>
    <r>
      <rPr>
        <b/>
        <sz val="12"/>
        <color rgb="FFFF0000"/>
        <rFont val="Arial"/>
        <family val="2"/>
      </rPr>
      <t>3 decimal places</t>
    </r>
    <r>
      <rPr>
        <sz val="12"/>
        <color rgb="FFFF0000"/>
        <rFont val="Arial"/>
        <family val="2"/>
      </rPr>
      <t>, unless otherwise specified.  For example in Sections 9 where the data should be entered in tonnes Carbon dioxide equivalent.</t>
    </r>
  </si>
  <si>
    <t>Save this file in the format: {organisation-ID}_{yyyy}_V1.{filetype}</t>
  </si>
  <si>
    <t>•  YYYY is the year to which the data apply (e.g. 2019 for data reported in 2020)</t>
  </si>
  <si>
    <t>•  V1 is the version number of the dataset (in the case of resubmissions, the version should be increased)</t>
  </si>
  <si>
    <t>Save this file as .xls, .xlsx, .xlsb, .xlsm or .ods file type (any other file types will be not accepted).</t>
  </si>
  <si>
    <r>
      <t xml:space="preserve">Send the form to </t>
    </r>
    <r>
      <rPr>
        <u/>
        <sz val="12"/>
        <color rgb="FF0070C0"/>
        <rFont val="Arial"/>
        <family val="2"/>
      </rPr>
      <t>f-gassupport@environment-agency.gov.uk</t>
    </r>
  </si>
  <si>
    <t>All content is available under the Open Government Licence v3.0, except where otherwise stated</t>
  </si>
  <si>
    <t>F-gas 2023</t>
  </si>
  <si>
    <t>Report details</t>
  </si>
  <si>
    <t>Submission date (dd/mm/yyyy)</t>
  </si>
  <si>
    <t>Reporting year</t>
  </si>
  <si>
    <t>Select</t>
  </si>
  <si>
    <t>Comments (free text, max length 250 characters)</t>
  </si>
  <si>
    <t>Business or organisation details</t>
  </si>
  <si>
    <t>Organisation name</t>
  </si>
  <si>
    <r>
      <rPr>
        <b/>
        <sz val="12"/>
        <color theme="3"/>
        <rFont val="Calibri"/>
        <family val="2"/>
        <scheme val="minor"/>
      </rPr>
      <t xml:space="preserve">Organisation ID </t>
    </r>
    <r>
      <rPr>
        <u/>
        <sz val="12"/>
        <color theme="10"/>
        <rFont val="Calibri"/>
        <family val="2"/>
        <scheme val="minor"/>
      </rPr>
      <t>(Register for an F gas account to get an Organisation ID)</t>
    </r>
  </si>
  <si>
    <t>Delegate or contact person</t>
  </si>
  <si>
    <t>Full name</t>
  </si>
  <si>
    <t>Telephone</t>
  </si>
  <si>
    <t>Email</t>
  </si>
  <si>
    <t>VAT number</t>
  </si>
  <si>
    <t xml:space="preserve"> </t>
  </si>
  <si>
    <t>How you use F gas</t>
  </si>
  <si>
    <t>Did you produce F gas in GB?</t>
  </si>
  <si>
    <t>Did you import F gas in bulk into GB?</t>
  </si>
  <si>
    <t>Did you export F gas in bulk out of GB?</t>
  </si>
  <si>
    <t>Did you use F gas as feedstock?</t>
  </si>
  <si>
    <t>Did you import F gas for process agents?</t>
  </si>
  <si>
    <t>Did you destroy F gases?</t>
  </si>
  <si>
    <t>Did you authorise another organisation to use your quota?</t>
  </si>
  <si>
    <t>Did you authorise another organisation to use your new entrant quota?</t>
  </si>
  <si>
    <t>Please ensure you complete the “New_entrant_quota_auths” sheet</t>
  </si>
  <si>
    <t>Did you import stationary equipment for cooling or heating?</t>
  </si>
  <si>
    <t>Did you import stationary equipment containing F gas for refrigeration?</t>
  </si>
  <si>
    <t>Did you import stationary heating or air conditioning including heatpumps as well as refrigeration equipment containing F gas for any other purposes?</t>
  </si>
  <si>
    <t>Did you import mobile refrigeration equipment containing F gas?</t>
  </si>
  <si>
    <t>Did you import mobile air conditioning equipment containing F gas?</t>
  </si>
  <si>
    <t>Did you import foam products containing F gas?</t>
  </si>
  <si>
    <t>Did you import fire protection equipment (including systems incorporated in vehicles) containing F gas?</t>
  </si>
  <si>
    <t>Did you import medical or pharmaceutical aerosols containing F gas?</t>
  </si>
  <si>
    <t>Did you import non-medical aerosols containing F gas?</t>
  </si>
  <si>
    <t>Did you import medical equipment (without aerosols) containing F gas?</t>
  </si>
  <si>
    <t>Did you import switch gear for transmission and distribution of electricity containing F gas?</t>
  </si>
  <si>
    <t>Did you import other electrical transmission and distribution equipment containing F gas?</t>
  </si>
  <si>
    <t>Did you import particle accelerators containing F gas?</t>
  </si>
  <si>
    <t>Did you import  other products and equipment containing F gases?</t>
  </si>
  <si>
    <t>F gases you imported into Great Britain</t>
  </si>
  <si>
    <t>Provide details of your imports of F gas below.  You should only report bulk imports of F gas here, including quantities shipped for the purpose of charging equipment after import, but not quantities contained in equipment.</t>
  </si>
  <si>
    <t>To find the full name/description of the field title click on the title of the field to be directed to the glossary</t>
  </si>
  <si>
    <t>Chemical Group</t>
  </si>
  <si>
    <t>Substance name</t>
  </si>
  <si>
    <t>UK Annex</t>
  </si>
  <si>
    <t>UK Annex Group</t>
  </si>
  <si>
    <t>UN Report Group</t>
  </si>
  <si>
    <t>If a non-HFC reported as a single substance:  Has this substance been included in a blend containing HFCs? (if left blank it is assumed that the substance is within a blend)</t>
  </si>
  <si>
    <t xml:space="preserve">2A - Amount you imported into GB
Metric tonnes of substance to 3dp </t>
  </si>
  <si>
    <t>2A - Source of HFCs (complete if you provided data in 2A)</t>
  </si>
  <si>
    <t xml:space="preserve">2B - Amount you imported into GB that was not released for free circulation, that has been re-exported contained in products or equipment.
Metric tonnes of substance to 3dp </t>
  </si>
  <si>
    <t xml:space="preserve">2C - Amount of used, recycled or reclaimed HFCs
Metric tonnes of substance to 3dp </t>
  </si>
  <si>
    <t>2C - Source country (complete if you provided data in 2C)</t>
  </si>
  <si>
    <t xml:space="preserve">2D - Amount of virgin HFCs you imported for feedstock use
Metric tonnes of substance to 3dp </t>
  </si>
  <si>
    <t>2D - Source country (complete if you provided data in 2D)</t>
  </si>
  <si>
    <t xml:space="preserve">2E - Amount of virgin HFCs you imported for uses exempted under the Montreal Protocol
Metric tonnes of substance to 3dp </t>
  </si>
  <si>
    <t>2E - Source country (complete if you provided data in 2E)</t>
  </si>
  <si>
    <t>2E - Exempted use</t>
  </si>
  <si>
    <t xml:space="preserve">2F - Amount of HFC contained in pre-blended polyols you imported
Metric tonnes of substance to 3dp </t>
  </si>
  <si>
    <t>F gases you produced in Great Britain</t>
  </si>
  <si>
    <t>Provide details of your F gas production below. Where you produce gases that are not part of mixtures, complete sections 1A to 1E.  Mixtures must be reported in sections 1F to 1H. Where you produce gases and blend these gases into mixutres before placing on the market, it should be reported in both sections 1A-1E and 1F-1H</t>
  </si>
  <si>
    <t>Chemical group</t>
  </si>
  <si>
    <t xml:space="preserve">1A - Total amount you produced in GB facilities including amounts not captured, unwanted by-products and recovered by-production
Metric tonnes of substance to 3dp </t>
  </si>
  <si>
    <t xml:space="preserve">1Aa - Of the amount reported in 1A, amounts not captured
Metric tonnes of substance to 3dp </t>
  </si>
  <si>
    <t xml:space="preserve">1A_a - Amounts destroyed In-line by you. 
Metric tonnes of substance to 3dp </t>
  </si>
  <si>
    <t xml:space="preserve">1A_a- Amounts destroyed in-line by other organisation
Metric tonnes of substance to 3dp </t>
  </si>
  <si>
    <t>1A_a Organisation name if the in-line destruction in 1A_a is carried out by another organisation</t>
  </si>
  <si>
    <t xml:space="preserve">1A_a - Total amount destroyed
Metric tonnes of substance to 3dp </t>
  </si>
  <si>
    <t xml:space="preserve">1Ab- Total amount generated and captured
Metric tonnes of substance to 3dp </t>
  </si>
  <si>
    <t xml:space="preserve">1B - Amount of recovered by-products or unwanted products that you detroyed in GB facilities prior to placing them on the market
Metric tonnes of substance to 3dp </t>
  </si>
  <si>
    <t xml:space="preserve">1C - Amount of recovered by-products or unwanted products that you gave to other businesses to destroy in GB facilities, and which have not been placed on the market
Metric tonnes of substance to 3dp </t>
  </si>
  <si>
    <t xml:space="preserve">1C - Organisation name you have given the quantity listed in 1C (only necessary if you have completed 1C)
Metric tonnes of substance to 3dp </t>
  </si>
  <si>
    <t xml:space="preserve">1C_a - Amounts of HFCs produced for feedstock uses within Great Britain
Metric tonnes of substance to 3dp </t>
  </si>
  <si>
    <t>1C_a - The part of GB where feedstock use will take place</t>
  </si>
  <si>
    <t xml:space="preserve">1C_a1 - Amount report in 1C_a without prior capture (only to be reported for HFC-23)
Metric tonnes of substance to 3dp </t>
  </si>
  <si>
    <t xml:space="preserve">1C_a2 After prior capture (only calculated for HFC-23)
Metric tonnes of substance to 3dp </t>
  </si>
  <si>
    <t xml:space="preserve">1C_b - Amount of HFCs produced for uses in GB exempted under the Montreal Protocol
Metric tonnes of substance to 3dp </t>
  </si>
  <si>
    <t>1C_b - Exempted use</t>
  </si>
  <si>
    <t xml:space="preserve">1D - Total amount of own production captured and destroyed which has not been placed on the market previously
Metric tonnes of substance to 3dp </t>
  </si>
  <si>
    <t xml:space="preserve">1E - Amount available for sale
Metric tonnes of substance to 3dp </t>
  </si>
  <si>
    <t>F gases you exported from Great Britain</t>
  </si>
  <si>
    <t>Provide details of your F gas exports below. Only report exports of bulk gases, including any quantities that will be used for charging equipment after export.</t>
  </si>
  <si>
    <t xml:space="preserve">3A - Total amount exported from GB in bulk
Metric tonnes of substance to 3dp </t>
  </si>
  <si>
    <t>3A - Country of Destination</t>
  </si>
  <si>
    <t xml:space="preserve">3B - Amount you exported that you had produced or imported
Metric tonnes of substance to 3dp </t>
  </si>
  <si>
    <t xml:space="preserve">3C - Amount you exported that you had bought from other GB businesses
Metric tonnes of substance to 3dp </t>
  </si>
  <si>
    <t xml:space="preserve">3D - Amount you exported for recycling
Metric tonnes of substance to 3dp </t>
  </si>
  <si>
    <t xml:space="preserve">3E - Amount you exported for reclamation
Metric tonnes of substance to 3dp </t>
  </si>
  <si>
    <t xml:space="preserve">3F - Amount you exported for destruction
Metric tonnes of substance to 3dp </t>
  </si>
  <si>
    <t xml:space="preserve">3G - Amount of used, recycled or reclaimed HFCs you exported
Metric tonnes of substance to 3dp </t>
  </si>
  <si>
    <t>3G - Destination country (complete if you provided data in 3G)</t>
  </si>
  <si>
    <t xml:space="preserve">3H - Amount of virgin HFCs you exported for feedstock use
Metric tonnes of substance to 3dp </t>
  </si>
  <si>
    <t>3H - Destination country (complete if you provided data in 3H)</t>
  </si>
  <si>
    <t xml:space="preserve">3I - Amount of virgin HFCs you exported for uses exempted under the Montreal Protocol
Metric tonnes of substance to 3dp </t>
  </si>
  <si>
    <t>3I -Destination country (complete if you provided data in 3I)</t>
  </si>
  <si>
    <t>3I - Exempted use (complete if you provided data in 3I)</t>
  </si>
  <si>
    <t xml:space="preserve">3J - Amount of HFCs contained in pre-blended polyols you exported
Metric tonnes of substance to 3dp </t>
  </si>
  <si>
    <t>Report your stocks of F gas held here. Total stocks reported for 1 January should match the stocks reported in the previous year for 31 December.</t>
  </si>
  <si>
    <t xml:space="preserve">4A - Total 1 January stocks
Metric tonnes of substance to 3dp </t>
  </si>
  <si>
    <t xml:space="preserve">4B - Of amount in 4a, amount that you produced or imported
Metric tonnes of substance to 3dp </t>
  </si>
  <si>
    <t xml:space="preserve">4C - Of amount in 4a, amount that you produced or imported, previously not placed on the market
Metric tonnes of substance to 3dp </t>
  </si>
  <si>
    <t xml:space="preserve">4D - Of amount in 4a, amount that you produced or imported, previously placed on the market 
Metric tonnes of substance to 3dp 
</t>
  </si>
  <si>
    <t xml:space="preserve">4E - Other 1 January stocks
Metric tonnes of substance to 3dp </t>
  </si>
  <si>
    <t xml:space="preserve">4F - Total 31 December stocks
Metric tonnes of substance to 3dp </t>
  </si>
  <si>
    <t xml:space="preserve">4G - Of amount in 4F, amount that you produced or imported
Metric tonnes of substance to 3dp </t>
  </si>
  <si>
    <t xml:space="preserve">4H - Of amount in 4F, amount that you produced or imported previously not placed on the market
Metric tonnes of substance to 3dp </t>
  </si>
  <si>
    <t xml:space="preserve">4I - Of amount in 4F, amount that you produced or imported, previously placed on the market
Metric tonnes of substance to 3dp </t>
  </si>
  <si>
    <t xml:space="preserve">4J - Of amount in 4F, other 31 December stocks
Metric tonnes of substance to 3dp </t>
  </si>
  <si>
    <t xml:space="preserve">4K - Amount your business reclaimed itself
Metric tonnes of substance to 3dp </t>
  </si>
  <si>
    <t xml:space="preserve">4L - Amount your business recycled itself
Metric tonnes of substance to 3dp </t>
  </si>
  <si>
    <t>F gases you supplied for exempt uses</t>
  </si>
  <si>
    <t>Report quantities of HFCs you produced or imported where the use of the HFC is exempt from the quota system</t>
  </si>
  <si>
    <t xml:space="preserve">5A - Quantity imported into Great Britain for destruction
Metric tonnes of substance to 3dp </t>
  </si>
  <si>
    <t>5A - Organisation name receiving 5A quantity</t>
  </si>
  <si>
    <t xml:space="preserve">5B - Amount used by a producer or importer in feedstock applications or supplied directly by a producer or an importer to undertakings for use in feedstock applications
Metric tonnes of substance to 3dp </t>
  </si>
  <si>
    <t xml:space="preserve">5B - Organisation name receiving 5B quantity
Metric tonnes of substance to 3dp </t>
  </si>
  <si>
    <t>5C - Organisation name receiving 5C quantity</t>
  </si>
  <si>
    <t xml:space="preserve">5D - Amount you supplied directly for use in military equipment
Metric tonnes of substance to 3dp </t>
  </si>
  <si>
    <t>5D - Name of organisation</t>
  </si>
  <si>
    <t xml:space="preserve">5E - Amount you supplied directly to a business for use in the etching of semiconductor material or for cleaning chemicals vapour deposition chambers within the semiconductor manufacturing
Metric tonnes of substance to 3dp </t>
  </si>
  <si>
    <t xml:space="preserve">5E - Name of manufacturer </t>
  </si>
  <si>
    <t xml:space="preserve">5F - Amount supplied directly to an business producing metered dose inhalers
Metric tonnes of substance to 3dp </t>
  </si>
  <si>
    <t>5F - Name of producer</t>
  </si>
  <si>
    <t xml:space="preserve">5I - Total quantities of exempted uses of hydrofluorocarbons
Metric tonnes of substance to 3dp </t>
  </si>
  <si>
    <t xml:space="preserve">Report the quantities of F gas you have produced or imported by the different categories of application listed below. </t>
  </si>
  <si>
    <t xml:space="preserve">6A - Amount you exported
Metric tonnes of substance to 3dp </t>
  </si>
  <si>
    <t xml:space="preserve">6B - Amount you destroyed
Metric tonnes of substance to 3dp </t>
  </si>
  <si>
    <t xml:space="preserve">6C - Military equipment
Metric tonnes of substance to 3dp </t>
  </si>
  <si>
    <t xml:space="preserve">6D - Refrigeration, air-conditioning and heating
Metric tonnes of substance to 3dp </t>
  </si>
  <si>
    <t xml:space="preserve">6E - Other heat transfer fluids
Metric tonnes of substance to 3dp </t>
  </si>
  <si>
    <t xml:space="preserve">6F - Production of foams
Metric tonnes of substance to 3dp </t>
  </si>
  <si>
    <t xml:space="preserve">6G - Production of pre-blended polyols
Metric tonnes of substance to 3dp </t>
  </si>
  <si>
    <t xml:space="preserve">6H - Fire protection
Metric tonnes of substance to 3dp </t>
  </si>
  <si>
    <t xml:space="preserve">6I - Aerosols — medical dose inhalers
Metric tonnes of substance to 3dp </t>
  </si>
  <si>
    <t xml:space="preserve">6J - Aerosols — other uses
Metric tonnes of substance to 3dp </t>
  </si>
  <si>
    <t xml:space="preserve">6K - Solvents
Metric tonnes of substance to 3dp </t>
  </si>
  <si>
    <t xml:space="preserve">6L - Feedstock
Metric tonnes of substance to 3dp </t>
  </si>
  <si>
    <t xml:space="preserve">6M - Semiconductor manufacture
Metric tonnes of substance to 3dp </t>
  </si>
  <si>
    <t xml:space="preserve">6N - Photovoltaics manufacture
Metric tonnes of substance to 3dp </t>
  </si>
  <si>
    <t xml:space="preserve">6O - Other electronics manufacture
Metric tonnes of substance to 3dp </t>
  </si>
  <si>
    <t xml:space="preserve">6P - Electrical switchgear equipment
Metric tonnes of substance to 3dp </t>
  </si>
  <si>
    <t xml:space="preserve">6Q - Particle accelerators
Metric tonnes of substance to 3dp </t>
  </si>
  <si>
    <t xml:space="preserve">6R - Magnesium die casting operations
Metric tonnes of substance to 3dp </t>
  </si>
  <si>
    <t xml:space="preserve">6S - Anaesthetics
Metric tonnes of substance to 3dp </t>
  </si>
  <si>
    <t xml:space="preserve">6T - Other or unknown application
Metric tonnes of substance to 3dp </t>
  </si>
  <si>
    <t>6T - Comments on this application (complete if you provided data in 6T)</t>
  </si>
  <si>
    <t xml:space="preserve">6U - Leakage during storage, transport or transfer
Metric tonnes of substance to 3dp </t>
  </si>
  <si>
    <t xml:space="preserve">6V - Accountancy adjustments
Metric tonnes of substance to 3dp </t>
  </si>
  <si>
    <t>6V - Comments (complete if you provided data in 6V)</t>
  </si>
  <si>
    <t xml:space="preserve">6W - Total amount for all applications
Metric tonnes of substance to 3dp </t>
  </si>
  <si>
    <t>F gases you used as feedstock </t>
  </si>
  <si>
    <t>Report quantities of F gas which you used as feedstock.  Where you produced or imported F gas for use as feedstock, those quantities must also be reported in the 'exempt' tab.</t>
  </si>
  <si>
    <t xml:space="preserve">7A - Amount your business used as feedstock by itself
Metric tonnes of substance to 3dp </t>
  </si>
  <si>
    <t>F gases you destroyed</t>
  </si>
  <si>
    <t xml:space="preserve">Report the total quantities you have destroyed below.  If you are also a producer, you must also report the amount from your own production that you have destroyed in the 'Producers' section. </t>
  </si>
  <si>
    <t>Destruction Method</t>
  </si>
  <si>
    <t>If destruction method id "other" specify method here</t>
  </si>
  <si>
    <t xml:space="preserve">Quantity destroyed
Metric tonnes of substance to 3dp </t>
  </si>
  <si>
    <t xml:space="preserve">8E - 1 January stocks waiting to be destroyed
Metric tonnes of substance to 3dp </t>
  </si>
  <si>
    <t xml:space="preserve">8F - 31 December stocks waiting to be destroyed
Metric tonnes of substance to 3dp </t>
  </si>
  <si>
    <t>Businesses you’ve authorised to use your quota</t>
  </si>
  <si>
    <t>9A - Amount of F gases (in tonnes Carbon dioxide equivalent) that you’ve given to producers or importers of pre-charged equipment, with an authorisation to use quota</t>
  </si>
  <si>
    <t>9A - Organisation name</t>
  </si>
  <si>
    <t>New entrant quota you have authorised for use by equipment manufacturers and importers</t>
  </si>
  <si>
    <r>
      <rPr>
        <b/>
        <sz val="12"/>
        <color theme="0" tint="-0.499984740745262"/>
        <rFont val="Arial"/>
        <family val="2"/>
      </rPr>
      <t xml:space="preserve">You must complete this section if you received quota exclusively from the new entrant reserve </t>
    </r>
    <r>
      <rPr>
        <sz val="12"/>
        <color theme="0" tint="-0.499984740745262"/>
        <rFont val="Arial"/>
        <family val="2"/>
      </rPr>
      <t>and you have authorised the use of a hydrofluorocarbon quota to companies that placed refrigeration, air conditioning and heat pump equipment charged with hydrofluorocarbons on the market.  You must demonstrate that you sold the equivalent quantity of HFCs to the quantity of quota authorisations you have made.  All hydrofluorocarbon supplies linked to the authorisations issued during the calendar year for which the report is submitted, as reported under section 9, must be reported in this section.</t>
    </r>
  </si>
  <si>
    <t>10A - Amount of hydrofluorocarbons (in Metric tonnes of substance to 3dp) supplied to undertakings, to which authorisations were issued for the placing on the market refrigeration, air conditioning and heat pump equipment charged with hydrofluorocarbons</t>
  </si>
  <si>
    <t>10 - Organisation name</t>
  </si>
  <si>
    <t>File Reference</t>
  </si>
  <si>
    <t>Amount of F gases you’ve supplied in comfort, cooling or heating equipment</t>
  </si>
  <si>
    <t>Report imports of fluorinated gases contained in stationary equipment for comfort, cooling or heating that you placed on the market. For each category, enter the total number of units (where applicable) and the corresponding quantity of gas imported within the separate products and equipment categories.</t>
  </si>
  <si>
    <t>11A - Number of Units for comfort, cooling or heating  
(enter the total number of units for this category in the first cell in this column)</t>
  </si>
  <si>
    <t xml:space="preserve">11A - Stationary equipment for comfort, cooling or heating 
(auto calculation),
Metric tonnes of substance to 3dp </t>
  </si>
  <si>
    <t xml:space="preserve">11A1 - Stationary equipment for comfort cooling or heating, direct design: standalone or monobloc units of moveable type,
Metric tonnes of substance to 3dp </t>
  </si>
  <si>
    <t xml:space="preserve">11A2 - Stationary equipment for comfort cooling or heating, direct design: standalone or monobloc units of rooftop type,
Metric tonnes of substance to 3dp </t>
  </si>
  <si>
    <t xml:space="preserve">11A3 - Stationary equipment for comfort cooling/heating, direct design: standalone or monobloc units of other type,
Metric tonnes of substance to 3dp </t>
  </si>
  <si>
    <t>11A3 - Equipment Type</t>
  </si>
  <si>
    <t xml:space="preserve">11A4 - Stationary equipment for comfort cooling or heating, direct design: single split units charged with 3kg or more of refrigerant,
Metric tonnes of substance to 3dp </t>
  </si>
  <si>
    <t xml:space="preserve">11A5 - Stationary equipment for comfort cooling or heating, direct design: single split units charged with less than 3kg of refrigerant,
Metric tonnes of substance to 3dp </t>
  </si>
  <si>
    <t xml:space="preserve">11A6 - Stationary equipment for comfort cooling or heating, direct design: multi split units,
Metric tonnes of substance to 3dp </t>
  </si>
  <si>
    <t xml:space="preserve">11A7 - Stationary equipment for comfort cooling or heating, indirect design: standalone or monobloc units for domestic use,
Metric tonnes of substance to 3dp </t>
  </si>
  <si>
    <t xml:space="preserve">11A8 - Stationary equipment for comfort cooling or heating, indirect design: standalone or monobloc units for commercial or industrial use,
Metric tonnes of substance to 3dp </t>
  </si>
  <si>
    <t xml:space="preserve">11A9 - Stationary equipment for comfort cooling or heating, indirect design: standalone or monobloc units for other use,
Metric tonnes of substance to 3dp </t>
  </si>
  <si>
    <t>11A9 - Intended Use</t>
  </si>
  <si>
    <t xml:space="preserve">11A10 - Stationary equipment for comfort cooling or heating, indirect design: split units for domestic use,
Metric tonnes of substance to 3dp </t>
  </si>
  <si>
    <t xml:space="preserve">11A11 - Stationary equipment for comfort, cooling or heating, indirect design: split units for commercial or industrial use,
Metric tonnes of substance to 3dp </t>
  </si>
  <si>
    <t>11A12 - Stationary equipment for comfort, cooling or heating, indirect design: split units for other use,
Metric tonnes of substance to 3dp</t>
  </si>
  <si>
    <t>11A12 - Intended Use</t>
  </si>
  <si>
    <t xml:space="preserve">11A13 - Stationary equipment for comfort cooling or heating, both direct and indirect: standalone/monobloc units,
Metric tonnes of substance to 3dp </t>
  </si>
  <si>
    <t xml:space="preserve">11A14 - Stationary equipment for comfort cooling or heating, both direct and indirect: split units,
Metric tonnes of substance to 3dp </t>
  </si>
  <si>
    <t>Amount of F gases you’ve supplied in refrigeration or process cooling or heating</t>
  </si>
  <si>
    <t>Report imports of fluorinated gases contained in stationary equipment for refrigeration or process cooling or heating that you placed on the market. For each category, enter the total number of units (where applicable) and the corresponding quantity of gas imported within the separate products and equipment categories.</t>
  </si>
  <si>
    <t>11B - Units for refrigeration 
(enter the total number of units for this category in the first cell in this column)</t>
  </si>
  <si>
    <t>11B - Stationary equipment for refrigeration</t>
  </si>
  <si>
    <t xml:space="preserve">11B1 - Stationary equipment for refrigeration, direct design: standalone or monobloc units for domestic use,
Metric tonnes of substance to 3dp </t>
  </si>
  <si>
    <t xml:space="preserve">11B2 - Stationary equipment for refrigeration, direct design: standalone or monobloc units for commercial or industrial use,
Metric tonnes of substance to 3dp </t>
  </si>
  <si>
    <t xml:space="preserve">11B3 - Stationary equipment for refrigeration, direct design: standalone or monobloc units for other use,
Metric tonnes of substance to 3dp </t>
  </si>
  <si>
    <t>11B3 - Intended Use</t>
  </si>
  <si>
    <t xml:space="preserve">11B4 - Stationary equipment for refrigeration, direct design: split units for commercial or industrial use,
Metric tonnes of substance to 3dp </t>
  </si>
  <si>
    <t xml:space="preserve">11B5 - Stationary equipment for refrigeration, direct design: split units for other use,
Metric tonnes of substance to 3dp </t>
  </si>
  <si>
    <t>11B5 - Intended Use</t>
  </si>
  <si>
    <t xml:space="preserve">11B6 - Stationary equipment for refrigeration, indirect design: standalone or monobloc units for commercial or industrial use,
Metric tonnes of substance to 3dp </t>
  </si>
  <si>
    <t xml:space="preserve">11B7 - Stationary equipment for refrigeration, indirect design: standalone or monobloc units for other use,
Metric tonnes of substance to 3dp </t>
  </si>
  <si>
    <t>11B7 - Intended Use</t>
  </si>
  <si>
    <t xml:space="preserve">11B8 - Stationary equipment for refrigeration, indirect design: split units for commercial or industrial use,
Metric tonnes of substance to 3dp </t>
  </si>
  <si>
    <t xml:space="preserve">11B9 - Stationary equipment for refrigeration in indirect design: split units for other use,
Metric tonnes of substance to 3dp </t>
  </si>
  <si>
    <t>11B9 - Intended Use</t>
  </si>
  <si>
    <t xml:space="preserve">11B10 - Stationary equipment for refrigeration, both direct and indirect: standalone or monobloc units,
Metric tonnes of substance to 3dp </t>
  </si>
  <si>
    <t xml:space="preserve">11B11 - Stationary equipment for refrigeration, both direct and indirect: split units,
Metric tonnes of substance to 3dp </t>
  </si>
  <si>
    <t xml:space="preserve">11B12 - Stationary equipment for process cooling or heating in direct design,
Metric tonnes of substance to 3dp </t>
  </si>
  <si>
    <t xml:space="preserve">11B13 - Stationary equipment for process cooling or heating in indirect design,
Metric tonnes of substance to 3dp </t>
  </si>
  <si>
    <t xml:space="preserve">11B14 - Stationary equipment for process cooling or heating, both direct and indirect,
Metric tonnes of substance to 3dp </t>
  </si>
  <si>
    <t>Amount of F gases you’ve supplied in heat pump tumble driers, stationary heating, air conditioning and refrigeration (HACR) and mobile refrigeration</t>
  </si>
  <si>
    <t>Stationary HACR equipment (columns H-S)</t>
  </si>
  <si>
    <t>Mobile refrigeration equipment (columns T-Z)</t>
  </si>
  <si>
    <t>Report imports of fluorinated gases contained in heat pump tumble driers, Stationary HACR equipment and mobile refirgeration equipment that you placed on the market. For each category, enter the total number of units (where applicable) and the corresponding quantity of gas imported within the separate products and equipment categories.</t>
  </si>
  <si>
    <t>11C - Heat pump tumble dryer units 
(enter the total number of units for this category in the first cell in this column)</t>
  </si>
  <si>
    <t xml:space="preserve">11C - Heat pump tumble dryers,
Metric tonnes of substance to 3dp </t>
  </si>
  <si>
    <t>11D - HACR Units (enter the total number of units for this category in the first cell in this column)</t>
  </si>
  <si>
    <t>11D - Stationary heating or air conditioning including heatpumps as well as refrigeration (HACR) equipment for any other purposes</t>
  </si>
  <si>
    <t xml:space="preserve">11D1 - Stationary HACR equipment for any other purposes, direct design,
Metric tonnes of substance to 3dp </t>
  </si>
  <si>
    <t>11D1 - Equipment Type</t>
  </si>
  <si>
    <t>11D1 - Purpose</t>
  </si>
  <si>
    <t xml:space="preserve">11D2 - Stationary HACR equipment for any other purposes, indirect design,
Metric tonnes of substance to 3dp </t>
  </si>
  <si>
    <t>11D2 - Equipment Type</t>
  </si>
  <si>
    <t>11D2 - Purpose</t>
  </si>
  <si>
    <t xml:space="preserve">11D3 - Stationary HACR equipment for any other purposes, both direct and indirect,
Metric tonnes of substance to 3dp </t>
  </si>
  <si>
    <t>11D3 - Equipment Type</t>
  </si>
  <si>
    <t>11D3 - Purpose</t>
  </si>
  <si>
    <t>11E - Mobile refrigeration units (enter the total number of units for this category in the first cell in this column)</t>
  </si>
  <si>
    <t xml:space="preserve">11E - Mobile refrigeration equipment,
Metric tonnes of substance to 3dp </t>
  </si>
  <si>
    <t xml:space="preserve">11E1 - Mobile refrigeration equipment for refrigerated light duty vehicles (for example vans),
Metric tonnes of substance to 3dp </t>
  </si>
  <si>
    <t xml:space="preserve">11E2 - Mobile refrigeration equipment for refrigerated heavy duty vehicles (including trucks and trailers),
Metric tonnes of substance to 3dp </t>
  </si>
  <si>
    <t xml:space="preserve">11E3 - Mobile refrigeration equipment for refrigerated ships,
Metric tonnes of substance to 3dp </t>
  </si>
  <si>
    <t xml:space="preserve">11E4 - Any other mobile refrigeration equipment,
Metric tonnes of substance to 3dp </t>
  </si>
  <si>
    <t>11E4 - Equipment Type</t>
  </si>
  <si>
    <t>Amount of F gases you’ve supplied in mobile air conditioning and total refrigeration, air conditioning or heat pump equipment</t>
  </si>
  <si>
    <t xml:space="preserve">Report imports of fluorinated gases contained in mobile AC equipment. For each category, enter the total number of units (where applicable) and the corresponding quantity of gas imported within the separate products and equipment categories.
This table also calculates the total quantities of fluorinated gases contained in refrigeration, air-conditioning and heat pump equipment. </t>
  </si>
  <si>
    <t>11F - Mobile air conditioning equipment units 
(enter the total number of units for this category in the first cell in this column)</t>
  </si>
  <si>
    <t xml:space="preserve">11F1 - Mobile air conditioning equipment for passenger cars,
Metric tonnes of substance to 3dp </t>
  </si>
  <si>
    <t xml:space="preserve">11F2 - Mobile air conditioning equipment for buses,
Metric tonnes of substance to 3dp </t>
  </si>
  <si>
    <t xml:space="preserve">11F3 - Mobile air conditioning equipment for vans (light duty vehicles),
Metric tonnes of substance to 3dp </t>
  </si>
  <si>
    <t xml:space="preserve">11F4 - Mobile air conditioning equipment for trucks and trailers (heavy duty vehicles),
Metric tonnes of substance to 3dp </t>
  </si>
  <si>
    <t xml:space="preserve">11F5 - Mobile air conditioning equipment for agricultural, forestry and construction vehicles and machinery,
Metric tonnes of substance to 3dp </t>
  </si>
  <si>
    <t xml:space="preserve">11F6 - Mobile air conditioning equipment for rail vehicles,
Metric tonnes of substance to 3dp </t>
  </si>
  <si>
    <t xml:space="preserve">11F7 - Mobile air conditioning equipment for ships,
Metric tonnes of substance to 3dp </t>
  </si>
  <si>
    <t xml:space="preserve">11F8 - Mobile air conditioning equipment for aircrafts and helicopters,
Metric tonnes of substance to 3dp </t>
  </si>
  <si>
    <t xml:space="preserve">11F9 - Any other mobile air conditioning equipment,
Metric tonnes of substance to 3dp </t>
  </si>
  <si>
    <t>11F9 - Equipment Type</t>
  </si>
  <si>
    <t xml:space="preserve">11F - Mobile air conditioning equipment,
Metric tonnes of substance to 3dp </t>
  </si>
  <si>
    <t>Amount of F gases you’ve supplied in foam products or fire protection equipment</t>
  </si>
  <si>
    <t>Report imports of fluorinated gases contained in foam products and fire protection equipment</t>
  </si>
  <si>
    <t>11H - Foam products</t>
  </si>
  <si>
    <t xml:space="preserve">11H1 - Extruded polystyrene (XPS) insulation boards,
Metric tonnes of substance to 3dp </t>
  </si>
  <si>
    <t>11H1 - XPS board quantity (m3)</t>
  </si>
  <si>
    <t xml:space="preserve">11H2 - Polyurethane (PU) insulation boards,
Metric tonnes of substance to 3dp </t>
  </si>
  <si>
    <t>11H2 - PU board quantity (m3)</t>
  </si>
  <si>
    <t xml:space="preserve">11H3 - One component foam (OCF),
Metric tonnes of substance to 3dp </t>
  </si>
  <si>
    <t>11H3 - OCF cans</t>
  </si>
  <si>
    <t xml:space="preserve">11H4 - Other foam products,
Metric tonnes of substance to 3dp </t>
  </si>
  <si>
    <t>11H4 - Product Category</t>
  </si>
  <si>
    <t>11H4 - Other foam product quantity</t>
  </si>
  <si>
    <t>11I - Fire protection units (enter the total number of units for this category in the first cell in this column)</t>
  </si>
  <si>
    <t xml:space="preserve">11I - Fire protection equipment (including systems incorporated in vehicles),
Metric tonnes of substance to 3dp </t>
  </si>
  <si>
    <t>Amount of F gases you’ve supplied in aerosols, electrical switchgear, particle accelerators and other products</t>
  </si>
  <si>
    <t>Report imports of fluorinated gases contained in any of the products and equipment listed above. For each category, enter the number of units (where applicable) and the corresponding quantity of gas imported within the products and equipment.</t>
  </si>
  <si>
    <t>11J - Medical or pharmaceutical units (enter the total number of units for this category in the first cell in this column)</t>
  </si>
  <si>
    <t xml:space="preserve">11J - Medical or pharmaceutical aerosols,
Metric tonnes of substance to 3dp </t>
  </si>
  <si>
    <t>11K - Non-medical aerosol units (enter the total number of units for this category in the first cell in this column)</t>
  </si>
  <si>
    <t xml:space="preserve">11K - Non-medical aerosols,
Metric tonnes of substance to 3dp </t>
  </si>
  <si>
    <t>11L - Medical equipment units (enter the total number of units for this category in the first cell in this column)</t>
  </si>
  <si>
    <t xml:space="preserve">11L - Medical equipment (without aerosols),
Metric tonnes of substance to 3dp </t>
  </si>
  <si>
    <t>11M - Switchgear units (enter the total number of units for this category in the first cell in this column)</t>
  </si>
  <si>
    <t xml:space="preserve">11M - Switch gear for transmission and distribution of electricity,
Metric tonnes of substance to 3dp </t>
  </si>
  <si>
    <t>11N - Other electrical transmission and distribution units (enter the total number of units for this category in the first cell in this column)</t>
  </si>
  <si>
    <t xml:space="preserve">11N - Other electrical transmission and distribution equipment,
Metric tonnes of substance to 3dp </t>
  </si>
  <si>
    <t>11O - Particle accelerator units (enter the total number of units for this category in the first cell in this column)</t>
  </si>
  <si>
    <t xml:space="preserve">11O - Particle accelerators,
Metric tonnes of substance to 3dp </t>
  </si>
  <si>
    <t>11P - Other products or equipment units (enter the total number of units for this category in the first cell in this column)</t>
  </si>
  <si>
    <t xml:space="preserve">11P - Other products and equipment containing F gases,
Metric tonnes of substance to 3dp </t>
  </si>
  <si>
    <t>11P - Product Category</t>
  </si>
  <si>
    <t>11P - Equipment Category</t>
  </si>
  <si>
    <t>Import of pre-charged Refrigeration, Air Conditioning and Heat Pump (RACHP) equipment containing HFCs where gas had previously been exported from Great Britain and already accounted for in the GB quota system</t>
  </si>
  <si>
    <r>
      <t xml:space="preserve">Report quantities of hydrofluorocarbons charged into the imported equipment, released by customs for free circulation in Great Britain, for which the hydrofluorocarbons had previously been exported from GB and which had been subject to the hydrofluorocarbon quota limitation for placing on the GB market. You must ensure that you complete section 11 ( A-G) as required.   </t>
    </r>
    <r>
      <rPr>
        <b/>
        <sz val="12"/>
        <color rgb="FFFF0000"/>
        <rFont val="Arial"/>
        <family val="2"/>
      </rPr>
      <t>Leave blank if this is not relevant.</t>
    </r>
  </si>
  <si>
    <t>12A - Amount of HFCs (in Metric tonnes of substance to 3dp)  charged into the imported equipment, released by customs for free circulation in GB, for which the HFCs had previously been exported from GB and which had been subject to the HFC quota limitation for placing on the GB market</t>
  </si>
  <si>
    <t>12A - Name of exporter that exported the HFCs from GB</t>
  </si>
  <si>
    <t>12A - Year the HFCs were exported</t>
  </si>
  <si>
    <t>12A - Organisation that first placed the HFCs on the market in GB</t>
  </si>
  <si>
    <t>12A - Year the HFCs were first placed on the market in GB</t>
  </si>
  <si>
    <t>Summary table of the significant automatically calculated values</t>
  </si>
  <si>
    <t>No data should be input in this sheet, this sheet summarises the data that you have provided in other sheets in this workbook.</t>
  </si>
  <si>
    <t>4M - Total amount physically placed on the GB market, Metric tonnes</t>
  </si>
  <si>
    <t xml:space="preserve">5J - Calculated amount of hydrofluorocarbons physically placed on the market, excluding exempted uses, Metric tonnes </t>
  </si>
  <si>
    <t>6X - Total amount supplied to the GB market, Metric tonnes</t>
  </si>
  <si>
    <t>11G - Total refrigeration, air conditioning or heat pump equipment, Metric tonnes</t>
  </si>
  <si>
    <t>11Q - Total of products and equipment containing F gases, Metric tonnes</t>
  </si>
  <si>
    <t>12B- Total quantity of HFC in need of authorisation, Metric tonnes</t>
  </si>
  <si>
    <r>
      <t>Quota needed for hydrofluorocarbons placed on the GB market, Tonnes CO</t>
    </r>
    <r>
      <rPr>
        <b/>
        <vertAlign val="subscript"/>
        <sz val="12"/>
        <color theme="10"/>
        <rFont val="Calibri"/>
        <family val="2"/>
        <scheme val="minor"/>
      </rPr>
      <t>2</t>
    </r>
    <r>
      <rPr>
        <b/>
        <sz val="12"/>
        <color theme="10"/>
        <rFont val="Calibri"/>
        <family val="2"/>
        <scheme val="minor"/>
      </rPr>
      <t xml:space="preserve"> eqivalent</t>
    </r>
  </si>
  <si>
    <r>
      <t>Authorisations needed for pre-charged equipment containing hydrofluorocarbons placed on the GB market, Tonnes CO</t>
    </r>
    <r>
      <rPr>
        <b/>
        <vertAlign val="subscript"/>
        <sz val="12"/>
        <color theme="10"/>
        <rFont val="Calibri"/>
        <family val="2"/>
        <scheme val="minor"/>
      </rPr>
      <t>2</t>
    </r>
    <r>
      <rPr>
        <b/>
        <sz val="12"/>
        <color theme="10"/>
        <rFont val="Calibri"/>
        <family val="2"/>
        <scheme val="minor"/>
      </rPr>
      <t xml:space="preserve"> eqivalent</t>
    </r>
  </si>
  <si>
    <t>HFC-23</t>
  </si>
  <si>
    <t>HFC-32</t>
  </si>
  <si>
    <t>HFC-41</t>
  </si>
  <si>
    <t>HFC-125</t>
  </si>
  <si>
    <t>HFC-134</t>
  </si>
  <si>
    <t>HFC-134a</t>
  </si>
  <si>
    <t>HFC-143</t>
  </si>
  <si>
    <t>HFC-143a</t>
  </si>
  <si>
    <t>HFC-152</t>
  </si>
  <si>
    <t>HFC-152a</t>
  </si>
  <si>
    <t>HFC-161</t>
  </si>
  <si>
    <t>HFC-227ea</t>
  </si>
  <si>
    <t>HFC-236cb</t>
  </si>
  <si>
    <t>HFC-236ea</t>
  </si>
  <si>
    <t>HFC-236fa</t>
  </si>
  <si>
    <t>HFC-245ca</t>
  </si>
  <si>
    <t>HFC-245fa</t>
  </si>
  <si>
    <t>HFC-365 mfc</t>
  </si>
  <si>
    <t>HFC-43-10 mee</t>
  </si>
  <si>
    <t>R-404A</t>
  </si>
  <si>
    <t>R-407A</t>
  </si>
  <si>
    <t>R-407C</t>
  </si>
  <si>
    <t>R-407F</t>
  </si>
  <si>
    <t>R-407H</t>
  </si>
  <si>
    <t>R-410A</t>
  </si>
  <si>
    <t>R-413A</t>
  </si>
  <si>
    <t>R-417A</t>
  </si>
  <si>
    <t>R-417B</t>
  </si>
  <si>
    <t>R-422A</t>
  </si>
  <si>
    <t>R-422B</t>
  </si>
  <si>
    <t>R-422D</t>
  </si>
  <si>
    <t>R-423A</t>
  </si>
  <si>
    <t>R-424A</t>
  </si>
  <si>
    <t>R-427A</t>
  </si>
  <si>
    <t>R-428A</t>
  </si>
  <si>
    <t>R-434A</t>
  </si>
  <si>
    <t>R-437A</t>
  </si>
  <si>
    <t>R-438A</t>
  </si>
  <si>
    <t>R-448A</t>
  </si>
  <si>
    <t>R-449A</t>
  </si>
  <si>
    <t>R-450A</t>
  </si>
  <si>
    <t>R-452A</t>
  </si>
  <si>
    <t>R-453A</t>
  </si>
  <si>
    <t>R-454A</t>
  </si>
  <si>
    <t>R-454B</t>
  </si>
  <si>
    <t>R-454C</t>
  </si>
  <si>
    <t>R-456A</t>
  </si>
  <si>
    <t>R-473A</t>
  </si>
  <si>
    <t>R-507A</t>
  </si>
  <si>
    <t>R-508A</t>
  </si>
  <si>
    <t>R-508B</t>
  </si>
  <si>
    <t>R-513A</t>
  </si>
  <si>
    <t>R-515B</t>
  </si>
  <si>
    <t>2,2,3,3,3-pentafluoropropanol</t>
  </si>
  <si>
    <t>bis(trifluoromethyl)-methanol</t>
  </si>
  <si>
    <t>HCFC-1233xf</t>
  </si>
  <si>
    <t>HCFC-1233zd</t>
  </si>
  <si>
    <t>HCFE-235da2 (isofluorane)</t>
  </si>
  <si>
    <t>HFC-1234yf</t>
  </si>
  <si>
    <t>HFC-1234ze</t>
  </si>
  <si>
    <t>HFC-1336mzz</t>
  </si>
  <si>
    <t>HFE 263fb2</t>
  </si>
  <si>
    <t>HFE 365 mcf3</t>
  </si>
  <si>
    <t>HFE-125</t>
  </si>
  <si>
    <t>HFE-134 (HG-00)</t>
  </si>
  <si>
    <t>HFE-143a</t>
  </si>
  <si>
    <t>HFE-227ea</t>
  </si>
  <si>
    <t>HFE-236ca12 (HG-10)</t>
  </si>
  <si>
    <t>HFE-236ea2 (desfluoran)</t>
  </si>
  <si>
    <t>HFE-236fa</t>
  </si>
  <si>
    <t>HFE-245cb2</t>
  </si>
  <si>
    <t>HFE-245fa1</t>
  </si>
  <si>
    <t>HFE-245fa2</t>
  </si>
  <si>
    <t>HFE-254cb2</t>
  </si>
  <si>
    <t>HFE-329 mcc2</t>
  </si>
  <si>
    <t>HFE-338 mcf2</t>
  </si>
  <si>
    <t>HFE-338mmz1</t>
  </si>
  <si>
    <t>HFE-338pcc13 (HG-01)</t>
  </si>
  <si>
    <t>HFE-347 mcc3 (HFE-7000)</t>
  </si>
  <si>
    <t>HFE-347 mcf2</t>
  </si>
  <si>
    <t>HFE-347mmy1</t>
  </si>
  <si>
    <t>HFE-347pcf2</t>
  </si>
  <si>
    <t>HFE-356 mec3</t>
  </si>
  <si>
    <t>HFE-356mm1</t>
  </si>
  <si>
    <t>HFE-356pcc3</t>
  </si>
  <si>
    <t>HFE-356pcf2</t>
  </si>
  <si>
    <t>HFE-356pcf3</t>
  </si>
  <si>
    <t>HFE-374pc2</t>
  </si>
  <si>
    <t>HFE-43-10pccc124 (H-Galden 1040x) HG-11</t>
  </si>
  <si>
    <t>HFE-449sl (HFE-7100)</t>
  </si>
  <si>
    <t>HFE-569sf2 (HFE-7200)</t>
  </si>
  <si>
    <t>PFC-116</t>
  </si>
  <si>
    <t>PFC-14</t>
  </si>
  <si>
    <t>PFC-218</t>
  </si>
  <si>
    <t>PFC-3-1-10</t>
  </si>
  <si>
    <t>PFC-4-1-12</t>
  </si>
  <si>
    <t>PFC-5-1-14</t>
  </si>
  <si>
    <t>PFC-c-318</t>
  </si>
  <si>
    <t xml:space="preserve">SF6 </t>
  </si>
  <si>
    <t>- (CF 2 ) 4 CH (OH)-</t>
  </si>
  <si>
    <t>perfluoropolymethylisopropyl-ether (PFPMIE)</t>
  </si>
  <si>
    <t>nitrogen trifluoride</t>
  </si>
  <si>
    <t>trifluoromethyl sulphur pentafluoride</t>
  </si>
  <si>
    <t>perfluorocyclopropane</t>
  </si>
  <si>
    <t>methane</t>
  </si>
  <si>
    <t>nitrous oxide</t>
  </si>
  <si>
    <t>dimethyl ether</t>
  </si>
  <si>
    <t>methylene chloride</t>
  </si>
  <si>
    <t>methyl chloride</t>
  </si>
  <si>
    <t>chloroform</t>
  </si>
  <si>
    <t>ethane</t>
  </si>
  <si>
    <t>propane</t>
  </si>
  <si>
    <t>butane</t>
  </si>
  <si>
    <t>isobutane</t>
  </si>
  <si>
    <t>pentane</t>
  </si>
  <si>
    <t>isopentane</t>
  </si>
  <si>
    <t>ethoxyethane (diethyl ether)</t>
  </si>
  <si>
    <t>methyl formate</t>
  </si>
  <si>
    <t>hydrogen</t>
  </si>
  <si>
    <t>ethylene</t>
  </si>
  <si>
    <t>propylene</t>
  </si>
  <si>
    <t>cyclopentane</t>
  </si>
  <si>
    <t>Totals</t>
  </si>
  <si>
    <t>Annual report glossary for Fluorinated gases (F gas)</t>
  </si>
  <si>
    <t>Fluorinated gases (F Gas) means the hydrofluorocarbons, perfluorocarbons, sulphur hexafluoride and other greenhouse gases that contain fluorine, listed in Annex I and Annex II of EC517/2014 on fluorinated greenhouse gases (as retained in UK law), or mixtures containing any of those substances.</t>
  </si>
  <si>
    <t>This sheet contains further explanation on what is required from certain fields within the workbook</t>
  </si>
  <si>
    <t>Sections:</t>
  </si>
  <si>
    <t xml:space="preserve">Producers details </t>
  </si>
  <si>
    <t>Explanation</t>
  </si>
  <si>
    <t>1B - quantity of production from facilities in GB consisting of recovered by-production or unwanted products where that by-production or those products have been destroyed in the facilities prior to the placing on the market</t>
  </si>
  <si>
    <t>Reports from producers which carry out destruction on the total quantities destroyed shall be made in the section titled "Destruction"</t>
  </si>
  <si>
    <t>1D - Total amount destroyed which has not been placed on the market previously</t>
  </si>
  <si>
    <t>1D = 1B + 1C (auto calculation)</t>
  </si>
  <si>
    <t>1E - Amount available for sale</t>
  </si>
  <si>
    <t>1E= 1A - 1D (auto calculation)</t>
  </si>
  <si>
    <t>Importer details</t>
  </si>
  <si>
    <t>2A - Amount you imported into GB</t>
  </si>
  <si>
    <t>Report all bulk gases placed on the GB market (include virgin, recycled or reclaimed gas that have been imported and released for free circulation in GB)</t>
  </si>
  <si>
    <t>2B - Amount you imported into the UK that was not released for free circulation, that has been re-exported contained in products or equipment.</t>
  </si>
  <si>
    <t>Report bulk gases imported for inward processing, charged into products or equipment and subsequently re-exported. 
Where the re-export in products or equipment (Section 2B) does not take place in the same calendar year as the import, the quantities reported in Section 2B may include re-exports in products or equipment of 1 January stocks not placed on the GB market as reported in Section 4C 
Bulk gas exports shall only be reported in Section 3</t>
  </si>
  <si>
    <t>2C - Amount of used, recycled or reclaimed HFCs</t>
  </si>
  <si>
    <t xml:space="preserve">Of the bulk gases reported in 2A report gases that were imported into GB that were  recycled or reclaimed. </t>
  </si>
  <si>
    <t xml:space="preserve">Exporters details </t>
  </si>
  <si>
    <t>3B - Amount you exported that you had produced or imported</t>
  </si>
  <si>
    <t>You should only report exports in 3B where your organisation placed these substances on the GB .market  You should ensure that you have reported stocks correctly in section 4. I.e. Substances cannot be reported in 3B if they do not appear in either 2A or Section 4 (consuming quota)</t>
  </si>
  <si>
    <t>3C - Amount you exported that you had bought from other UK businesses</t>
  </si>
  <si>
    <t xml:space="preserve">3C = 3A – 3B (Auto Calc) </t>
  </si>
  <si>
    <t>Producers and importers stocks</t>
  </si>
  <si>
    <t>4A - Total 1 January stocks</t>
  </si>
  <si>
    <t>This is the total quantity of gas held in stocks.  The figures should match the 31 December figures in the previous years report, although for the first year's reporting in the GB system, opening stock figures may be different to those reported to the European Commission for 31 December 2020.</t>
  </si>
  <si>
    <t>4B - Of amount in 4a, amount that you produced or imported</t>
  </si>
  <si>
    <t>This is the total quantity of gas held in stocks from your own production or imports.</t>
  </si>
  <si>
    <t>4C - Of amount in 4a, amount that you produced or imported, previously not placed on the market</t>
  </si>
  <si>
    <t>For production, this means gas that had not been placed on the market.  For imports, this means those stocks that had been imported which are not for free circulation.  For gas imported for free circulation, this is deemed placed on the market at the point it clears customs and should not be included here.</t>
  </si>
  <si>
    <t xml:space="preserve">4D - Of amount in 4a, amount that you produced or imported, previously placed on the market </t>
  </si>
  <si>
    <t>This is the quantity of your own imports currently held in stocks that has already been released for free circulation 4D = 4B – 4C (auto calculation)</t>
  </si>
  <si>
    <t>4E - Other 1 January stocks</t>
  </si>
  <si>
    <t xml:space="preserve">In particular from purchases within the UK 4E = 4A – 4B (AutoCalc) </t>
  </si>
  <si>
    <t>4F - Total 31 December stocks</t>
  </si>
  <si>
    <t>This is the total quantity of gas held in stocks.</t>
  </si>
  <si>
    <t>4G - Of amount in 4F, amount that you produced or imported</t>
  </si>
  <si>
    <t>4H - Of amount in 4F, amount that you produced or imported previously not placed on the market</t>
  </si>
  <si>
    <t>4I - Of amount in 4F, amount that you produced or imported, previously placed on the market</t>
  </si>
  <si>
    <t>4I = 4G-4H (auto calculation)</t>
  </si>
  <si>
    <t>4J - Of amount in 4F, other 31 December stocks</t>
  </si>
  <si>
    <t>4J = 4F - 4G (auto calculation)</t>
  </si>
  <si>
    <t>4M - Total amount physically placed on the market</t>
  </si>
  <si>
    <t>4M = 1E + 2A – 2B – 3B + 4C – 4H (auto calculation)</t>
  </si>
  <si>
    <t xml:space="preserve">Exempt details </t>
  </si>
  <si>
    <t>This data must be verified by an independent third party verifier. The exporting undertaking/s shall be specified. Verification documents should be provided demonstrating that HFCs reported in this section have not been made available to another party and have been supplied directly to the undertaking for export.   Data on supply for the manufacturing of equipment that is directly exported should specify the exporting equipment manufacturer and quantities that were exported.</t>
  </si>
  <si>
    <t>5I</t>
  </si>
  <si>
    <t>Sum</t>
  </si>
  <si>
    <t xml:space="preserve">5J - Calculated amount of hydrofluorocarbons physically placed on the market, excluding exempted uses </t>
  </si>
  <si>
    <t xml:space="preserve">Categories of application details </t>
  </si>
  <si>
    <t>6A - Amount you exported</t>
  </si>
  <si>
    <t xml:space="preserve">For hydrofluorocarbons, the amount reported here [6A] shall be the same amount or higher as that reported in reporting section 5 as supplied directly to undertakings for export out of GB, where those quantities were not subsequently made available to any other organisation within the UK, prior to export [5C]. I.e. inward processing mechanism. </t>
  </si>
  <si>
    <t>6B - Amount you destroyed</t>
  </si>
  <si>
    <t>For hydrofluorocarbons, the amount reported here [6B] shall be the same amount or higher as that reported in reporting section 5 as imported into GB for destruction [5A].</t>
  </si>
  <si>
    <t>6C - Military equipment</t>
  </si>
  <si>
    <t>For hydrofluorocarbons, the amount reported here [6C] shall be the same amount or higher as that reported in reporting section 5 as supplied directly for use in military equipment [5D]</t>
  </si>
  <si>
    <t>6L - Feedstock</t>
  </si>
  <si>
    <t>For hydrofluorocarbons, the amount reported here [6L] shall be the same amount or higher as that reported in reporting section 5 as used by a producer in feedstock applications or supplied directly by a producer or an importer to undertakings for use in feedstock applications [5B].</t>
  </si>
  <si>
    <t>6M - Semiconductor manufacture</t>
  </si>
  <si>
    <t>For hydrofluorocarbons, the amount reported here [6M] shall be the same amount or higher as that reported in reporting section 5 as supplied directly to an undertaking using it for the etching of semiconductor material or the cleaning of chemicals vapour deposition chambers within the semiconductor manufacturing sector [5E].</t>
  </si>
  <si>
    <t>6W - Total amount for all applications</t>
  </si>
  <si>
    <t xml:space="preserve">If data are reported correctly, then the total quantities for the categories of applications [6W] will correspond to the calculated total quantity supplied to the GB market [6X].
6W = 6A + 6B + 6C + 6D + 6E + 6F + 6G + 6H + 6I + 6J + 6K + 6L + 6M + 6N + 6O + 6P + 6Q + 6R + 6S + 6T + 6U + 6V </t>
  </si>
  <si>
    <t>6X - Total amount supplied to the GB market</t>
  </si>
  <si>
    <t>6X = 1E + 2A – 3B + 4B – 4G + 4K (Auto Calculation)</t>
  </si>
  <si>
    <t>New entrant quota authorisations</t>
  </si>
  <si>
    <t>10A - Amount of gas supplied to undertakings, to which authorisations were issued for the placing on the market refrigeration, air conditioning and heat pump equipment charged with hydrofluorocarbons</t>
  </si>
  <si>
    <t>If you exlcusively received new entrant quota, and authorised equipment manufacturers and importers to use that quota, you must demonstrate that you supplied the equivalent amount of gas.  In this section, you must provide details of the amount of gas you supplied.</t>
  </si>
  <si>
    <t>Provide the name of the organisation you supplied the gas to</t>
  </si>
  <si>
    <t>10- File Reference</t>
  </si>
  <si>
    <t xml:space="preserve">In addition to the report, you should submit additional proof for all physical supplies reported here (e.g. invoices) and attach them to the email containing your report. </t>
  </si>
  <si>
    <t>Products or equipment J to Q</t>
  </si>
  <si>
    <t>11G - Total refrigeration, air conditioning or heat pump equipment</t>
  </si>
  <si>
    <t>Auto calculation 11A+11B+11C+11D+11E+11F</t>
  </si>
  <si>
    <t>11Q - Total of products and equipment containing F gases</t>
  </si>
  <si>
    <t>Auto calculation of all data reported in the products and equipment data sheets</t>
  </si>
  <si>
    <t>Equip import use export gas</t>
  </si>
  <si>
    <t>12A - Amount of HFCs charged into the imported equipment, released by customs for free circulation in GB, for which the HFCs had previously been exported from GB and which had been subject to the HFC quota limitation for placing on the GB market</t>
  </si>
  <si>
    <t>This section is for use where RACHP equipment is imported to GB containing HFCs, where the HFCs had already been placed on the market in GB and therefore accounted under the quota system, but then exported out of GB and charged in to the equipment before being imported. You must ensure that you report all RACHP imports in section 11. Only report the quantities of HFCs that have previously been placed on the market in Section 12. The quantities reported in section 12 cannot be larger than the RACHP imports reported in section 11 (A-G).</t>
  </si>
  <si>
    <t>12B - Calculated amount of imported HFC in need of authorisation to use HFC quota</t>
  </si>
  <si>
    <t>Auto Calculation of the amount of HFCs that need quota authorisations</t>
  </si>
  <si>
    <t>Defining Non-HFCs as separate single substances</t>
  </si>
  <si>
    <t xml:space="preserve">Non HFCs which are blended with HFCs in a mixture consume quota in accordance with Annex IV EC517/2014.  Single non HFC substances do not consume quota.  If you are reporting a single non HFC substance and this is not part of a mixture you must select "no".  If you are reporting a single non HFC substance and this is part of a mixture with other HFCs which is not selectable in "Commonly_used_HFC_containing_mixtures" you must select yes. Note: if left blank it is assumed that the substance is within a blend and quota will be consumed. </t>
  </si>
  <si>
    <t>Information about quota needed</t>
  </si>
  <si>
    <t>Total quota needed for bulk hydrofluorocarbon imports and authorisations granted</t>
  </si>
  <si>
    <t>Total Quota authorisations needed for imports of pre-charged equipment containing hydrofluorocarbons</t>
  </si>
  <si>
    <t>Submission instructions</t>
  </si>
  <si>
    <t>• Save the file in .ods or .xls file type on your computer and name it using the following format {organisation-ID}_{yyyy}_V1.{filetype}</t>
  </si>
  <si>
    <r>
      <rPr>
        <u/>
        <sz val="12"/>
        <rFont val="Calibri"/>
        <family val="2"/>
        <scheme val="minor"/>
      </rPr>
      <t>•</t>
    </r>
    <r>
      <rPr>
        <u/>
        <sz val="12"/>
        <color theme="10"/>
        <rFont val="Calibri"/>
        <family val="2"/>
        <scheme val="minor"/>
      </rPr>
      <t xml:space="preserve"> </t>
    </r>
    <r>
      <rPr>
        <sz val="12"/>
        <rFont val="Calibri"/>
        <family val="2"/>
        <scheme val="minor"/>
      </rPr>
      <t xml:space="preserve">Send the form to </t>
    </r>
    <r>
      <rPr>
        <u/>
        <sz val="12"/>
        <color theme="10"/>
        <rFont val="Calibri"/>
        <family val="2"/>
        <scheme val="minor"/>
      </rPr>
      <t>f-gassupport@environment-agency.gov.uk.</t>
    </r>
  </si>
  <si>
    <t>R_Chemical_Group</t>
  </si>
  <si>
    <t>T_Substance_Annexes</t>
  </si>
  <si>
    <t>R_Countries</t>
  </si>
  <si>
    <t>R_Exempted_use</t>
  </si>
  <si>
    <t>R_Destruction_method</t>
  </si>
  <si>
    <t>Current year</t>
  </si>
  <si>
    <t>GWPs</t>
  </si>
  <si>
    <t>Commonly_used_HFC_containing_mixtures</t>
  </si>
  <si>
    <t>Fluorinated_Ethers_and_Alcohols</t>
  </si>
  <si>
    <t>HFC</t>
  </si>
  <si>
    <t>Other_perfluorinated_compounds</t>
  </si>
  <si>
    <t>PFCs</t>
  </si>
  <si>
    <t>Sulphur_Hexafluoride</t>
  </si>
  <si>
    <t>Unsaturated_HFCs_and_HCFCs</t>
  </si>
  <si>
    <t>Non_FGas_Substances_Contained_In_Mixtures</t>
  </si>
  <si>
    <t>Name</t>
  </si>
  <si>
    <t>Short Name</t>
  </si>
  <si>
    <t>Mixture %</t>
  </si>
  <si>
    <t>Original values</t>
  </si>
  <si>
    <t>Country</t>
  </si>
  <si>
    <t>ISO Alpha 3 Code</t>
  </si>
  <si>
    <t>In EU</t>
  </si>
  <si>
    <t>Is Party</t>
  </si>
  <si>
    <t>Exempted use</t>
  </si>
  <si>
    <t>Method</t>
  </si>
  <si>
    <t>GWP</t>
  </si>
  <si>
    <t>yes_no</t>
  </si>
  <si>
    <t>yes</t>
  </si>
  <si>
    <t>F-Group I</t>
  </si>
  <si>
    <t>trifluoromethane</t>
  </si>
  <si>
    <t>Annex I EC517/2014</t>
  </si>
  <si>
    <t>Section 1: Hydrofluorocarbons (HFCs)</t>
  </si>
  <si>
    <t>Afghanistan</t>
  </si>
  <si>
    <t>AFG</t>
  </si>
  <si>
    <t>N</t>
  </si>
  <si>
    <t>Y</t>
  </si>
  <si>
    <t>High temperature combustion</t>
  </si>
  <si>
    <t>no</t>
  </si>
  <si>
    <t>difluoromethane</t>
  </si>
  <si>
    <t>Aland Islands</t>
  </si>
  <si>
    <t>ALA</t>
  </si>
  <si>
    <t>Thermal desorption</t>
  </si>
  <si>
    <t>fluoromethane</t>
  </si>
  <si>
    <t>Albania</t>
  </si>
  <si>
    <t>ALB</t>
  </si>
  <si>
    <t>Other technologies</t>
  </si>
  <si>
    <t>Fluorinated_ethers_and_alcohols</t>
  </si>
  <si>
    <t>pentafluoroethane</t>
  </si>
  <si>
    <t>Algeria</t>
  </si>
  <si>
    <t>DZA</t>
  </si>
  <si>
    <t>1,1,2,2-tetrafluoroethane</t>
  </si>
  <si>
    <t>American Samoa</t>
  </si>
  <si>
    <t>ASM</t>
  </si>
  <si>
    <t>1,1,1,2-tetrafluoroethane</t>
  </si>
  <si>
    <t>Andorra</t>
  </si>
  <si>
    <t>AND</t>
  </si>
  <si>
    <t>Sulphur_hexafluoride</t>
  </si>
  <si>
    <t>1,1,2-trifluoroethane</t>
  </si>
  <si>
    <t>Angola</t>
  </si>
  <si>
    <t>AGO</t>
  </si>
  <si>
    <t>Non_Fgas_substances_contained_in_mixtures</t>
  </si>
  <si>
    <t>1,1,1-trifluoroethane</t>
  </si>
  <si>
    <t>Anguilla</t>
  </si>
  <si>
    <t>AIA</t>
  </si>
  <si>
    <t>1,2-difluoroethane</t>
  </si>
  <si>
    <t>Antarctica</t>
  </si>
  <si>
    <t>ATA</t>
  </si>
  <si>
    <t>1,1-difluoroethane</t>
  </si>
  <si>
    <t>Antigua and Barbuda</t>
  </si>
  <si>
    <t>ATG</t>
  </si>
  <si>
    <t>fluoroethane</t>
  </si>
  <si>
    <t>Argentina</t>
  </si>
  <si>
    <t>ARG</t>
  </si>
  <si>
    <t>1,1,1,2,3,3,3-heptafluoropropane</t>
  </si>
  <si>
    <t>Armenia</t>
  </si>
  <si>
    <t>ARM</t>
  </si>
  <si>
    <t>1,1,1,2,2,3-hexafluoropropane</t>
  </si>
  <si>
    <t>Aruba</t>
  </si>
  <si>
    <t>ABW</t>
  </si>
  <si>
    <t>1,1,1,2,3,3-hexafluoropropane</t>
  </si>
  <si>
    <t>Australia</t>
  </si>
  <si>
    <t>AUS</t>
  </si>
  <si>
    <t>1,1,1,3,3,3-hexafluoropropane</t>
  </si>
  <si>
    <t>Austria</t>
  </si>
  <si>
    <t>AUT</t>
  </si>
  <si>
    <t>1,1,2,2,3-pentafluoropropane</t>
  </si>
  <si>
    <t>Azerbaijan</t>
  </si>
  <si>
    <t>AZE</t>
  </si>
  <si>
    <t>1,1,1,3,3-pentafluoropropane</t>
  </si>
  <si>
    <t>Bahamas</t>
  </si>
  <si>
    <t>BHS</t>
  </si>
  <si>
    <t>1,1,1,3,3-pentafluorobutane</t>
  </si>
  <si>
    <t>Bahrain</t>
  </si>
  <si>
    <t>BHR</t>
  </si>
  <si>
    <t>1,1,1,2,2,3,4,5,5,5-decafluoropentane</t>
  </si>
  <si>
    <t>Bangladesh</t>
  </si>
  <si>
    <t>BGD</t>
  </si>
  <si>
    <t>N/A</t>
  </si>
  <si>
    <t>tetrafluoromethane</t>
  </si>
  <si>
    <t>Section 2: Perfluorocarbons (PFCs)</t>
  </si>
  <si>
    <t>Barbados</t>
  </si>
  <si>
    <t>BRB</t>
  </si>
  <si>
    <t>hexafluoroethane</t>
  </si>
  <si>
    <t>Belarus</t>
  </si>
  <si>
    <t>BLR</t>
  </si>
  <si>
    <t>octafluoropropane</t>
  </si>
  <si>
    <t>Belgium</t>
  </si>
  <si>
    <t>BEL</t>
  </si>
  <si>
    <t>decafluorobutane</t>
  </si>
  <si>
    <t>Belize</t>
  </si>
  <si>
    <t>BLZ</t>
  </si>
  <si>
    <t>dodecafluoropentane</t>
  </si>
  <si>
    <t>Benin</t>
  </si>
  <si>
    <t>BEN</t>
  </si>
  <si>
    <t>tetradecafluorohexane</t>
  </si>
  <si>
    <t>Bermuda</t>
  </si>
  <si>
    <t>BMU</t>
  </si>
  <si>
    <t>octafluorocyclobutane</t>
  </si>
  <si>
    <t>Bhutan</t>
  </si>
  <si>
    <t>BTN</t>
  </si>
  <si>
    <t>Sulphur Hexafluoride</t>
  </si>
  <si>
    <t>sulphur hexafluoride</t>
  </si>
  <si>
    <r>
      <t>SF</t>
    </r>
    <r>
      <rPr>
        <vertAlign val="subscript"/>
        <sz val="11"/>
        <color rgb="FF000000"/>
        <rFont val="Calibri"/>
        <family val="2"/>
        <scheme val="minor"/>
      </rPr>
      <t>6</t>
    </r>
    <r>
      <rPr>
        <sz val="11"/>
        <color rgb="FF000000"/>
        <rFont val="Calibri"/>
        <family val="2"/>
        <scheme val="minor"/>
      </rPr>
      <t xml:space="preserve"> </t>
    </r>
  </si>
  <si>
    <t>Section 3: Other perfluorinated compounds</t>
  </si>
  <si>
    <t>Bolivia</t>
  </si>
  <si>
    <t>BOL</t>
  </si>
  <si>
    <t>Unsaturated HFCs / HCFCs (Annex II, section 1)</t>
  </si>
  <si>
    <t>Annex II EC517/2014</t>
  </si>
  <si>
    <t>Section 1: Unsaturated hydro(chloro)fluorocarbons</t>
  </si>
  <si>
    <t>Bonaire, Sint Eustatius and Saba</t>
  </si>
  <si>
    <t>BES</t>
  </si>
  <si>
    <t>Bosnia and Herzegovina</t>
  </si>
  <si>
    <t>BIH</t>
  </si>
  <si>
    <t>Botswana</t>
  </si>
  <si>
    <t>BWA</t>
  </si>
  <si>
    <t>Bouvet Island</t>
  </si>
  <si>
    <t>BVT</t>
  </si>
  <si>
    <t>Brazil</t>
  </si>
  <si>
    <t>BRA</t>
  </si>
  <si>
    <t>Fluorinated Ethers and Alcohols</t>
  </si>
  <si>
    <t>Section 2: Fluorinated ethers and alcohols</t>
  </si>
  <si>
    <t>British Virgin Islands</t>
  </si>
  <si>
    <t>VGB</t>
  </si>
  <si>
    <t>British Indian Ocean Territory</t>
  </si>
  <si>
    <t>IOT</t>
  </si>
  <si>
    <t>Brunei Darussalam</t>
  </si>
  <si>
    <t>BRN</t>
  </si>
  <si>
    <t>Bulgaria</t>
  </si>
  <si>
    <t>BGR</t>
  </si>
  <si>
    <t>Burkina Faso</t>
  </si>
  <si>
    <t>BFA</t>
  </si>
  <si>
    <t>Burundi</t>
  </si>
  <si>
    <t>BDI</t>
  </si>
  <si>
    <t>Cambodia</t>
  </si>
  <si>
    <t>KHM</t>
  </si>
  <si>
    <t>Cameroon</t>
  </si>
  <si>
    <t>CMR</t>
  </si>
  <si>
    <t>Canada</t>
  </si>
  <si>
    <t>CAN</t>
  </si>
  <si>
    <t>Cape Verde</t>
  </si>
  <si>
    <t>CPV</t>
  </si>
  <si>
    <t>Cayman Islands</t>
  </si>
  <si>
    <t>CYM</t>
  </si>
  <si>
    <t>Central African Republic</t>
  </si>
  <si>
    <t>CAF</t>
  </si>
  <si>
    <t>Chad</t>
  </si>
  <si>
    <t>TCD</t>
  </si>
  <si>
    <t>Chile</t>
  </si>
  <si>
    <t>CHL</t>
  </si>
  <si>
    <t>China</t>
  </si>
  <si>
    <t>CHN</t>
  </si>
  <si>
    <t>Hong Kong, Special Administrative Region of China</t>
  </si>
  <si>
    <t>HKG</t>
  </si>
  <si>
    <t>Macao, Special Administrative Region of China</t>
  </si>
  <si>
    <t>MAC</t>
  </si>
  <si>
    <t>Christmas Island</t>
  </si>
  <si>
    <t>CXR</t>
  </si>
  <si>
    <t>Cocos (Keeling) Islands</t>
  </si>
  <si>
    <t>CCK</t>
  </si>
  <si>
    <t>Colombia</t>
  </si>
  <si>
    <t>COL</t>
  </si>
  <si>
    <t>Comoros</t>
  </si>
  <si>
    <t>COM</t>
  </si>
  <si>
    <t>Congo (Brazzaville)</t>
  </si>
  <si>
    <t>COG</t>
  </si>
  <si>
    <t>Congo, Democratic Republic of the</t>
  </si>
  <si>
    <t>COD</t>
  </si>
  <si>
    <t>Cook Islands</t>
  </si>
  <si>
    <t>COK</t>
  </si>
  <si>
    <t>Costa Rica</t>
  </si>
  <si>
    <t>CRI</t>
  </si>
  <si>
    <t>Côte d'Ivoire</t>
  </si>
  <si>
    <t>CIV</t>
  </si>
  <si>
    <t>Croatia</t>
  </si>
  <si>
    <t>HRV</t>
  </si>
  <si>
    <t>Cuba</t>
  </si>
  <si>
    <t>CUB</t>
  </si>
  <si>
    <t>Curaçao</t>
  </si>
  <si>
    <t>CUW</t>
  </si>
  <si>
    <t>Cyprus</t>
  </si>
  <si>
    <t>CYP</t>
  </si>
  <si>
    <t>Czech Republic</t>
  </si>
  <si>
    <t>CZE</t>
  </si>
  <si>
    <t>Denmark</t>
  </si>
  <si>
    <t>DNK</t>
  </si>
  <si>
    <t>Djibouti</t>
  </si>
  <si>
    <t>DJI</t>
  </si>
  <si>
    <t>Other Perluorinated Compounds</t>
  </si>
  <si>
    <t>Dominica</t>
  </si>
  <si>
    <t>DMA</t>
  </si>
  <si>
    <t>Dominican Republic</t>
  </si>
  <si>
    <t>DOM</t>
  </si>
  <si>
    <t>Ecuador</t>
  </si>
  <si>
    <t>ECU</t>
  </si>
  <si>
    <t>Egypt</t>
  </si>
  <si>
    <t>EGY</t>
  </si>
  <si>
    <t xml:space="preserve">(44.0/52.0/4.0) </t>
  </si>
  <si>
    <t>F-Group II</t>
  </si>
  <si>
    <t>Commonly used HFC-containing mixtures</t>
  </si>
  <si>
    <t>All common mixtures as listed in FAQ</t>
  </si>
  <si>
    <t>El Salvador</t>
  </si>
  <si>
    <t>SLV</t>
  </si>
  <si>
    <t xml:space="preserve">(20.0/40.0/40.0) </t>
  </si>
  <si>
    <t>Equatorial Guinea</t>
  </si>
  <si>
    <t>GNQ</t>
  </si>
  <si>
    <t xml:space="preserve">(23.0/25.0/52.0) </t>
  </si>
  <si>
    <t>Eritrea</t>
  </si>
  <si>
    <t>ERI</t>
  </si>
  <si>
    <t>HFC-32: 30%; HFC-125: 30%; HFC-134a: 40%</t>
  </si>
  <si>
    <t>Common Mixtures (Online EU Portal)</t>
  </si>
  <si>
    <t>Estonia</t>
  </si>
  <si>
    <t>EST</t>
  </si>
  <si>
    <t>HFC-125: 15%; HFC-134a: 52.5%; HFC-32: 32.5%</t>
  </si>
  <si>
    <t>Ethiopia</t>
  </si>
  <si>
    <t>ETH</t>
  </si>
  <si>
    <t xml:space="preserve">(50.0/50.0) </t>
  </si>
  <si>
    <t>Falkland Islands (Malvinas)</t>
  </si>
  <si>
    <t>FLK</t>
  </si>
  <si>
    <t xml:space="preserve">(9.0/88.0/3.0) </t>
  </si>
  <si>
    <t>Faroe Islands</t>
  </si>
  <si>
    <t>FRO</t>
  </si>
  <si>
    <t xml:space="preserve">(46.6/50.0/3.4) </t>
  </si>
  <si>
    <t>Fiji</t>
  </si>
  <si>
    <t>FJI</t>
  </si>
  <si>
    <t>HFC-125: 79%; HFC-134a: 18.3%; R-600: 2.7%</t>
  </si>
  <si>
    <t>Finland</t>
  </si>
  <si>
    <t>FIN</t>
  </si>
  <si>
    <t xml:space="preserve">(85.1/11.5/3.4) </t>
  </si>
  <si>
    <t>France</t>
  </si>
  <si>
    <t>FRA</t>
  </si>
  <si>
    <t xml:space="preserve">(55.0/42.0/3.0) </t>
  </si>
  <si>
    <t>French Guiana</t>
  </si>
  <si>
    <t>GUF</t>
  </si>
  <si>
    <t>French Polynesia</t>
  </si>
  <si>
    <t>PYF</t>
  </si>
  <si>
    <t>French Southern Territories</t>
  </si>
  <si>
    <t>ATF</t>
  </si>
  <si>
    <t>Gabon</t>
  </si>
  <si>
    <t>GAB</t>
  </si>
  <si>
    <t>Gambia</t>
  </si>
  <si>
    <t>GMB</t>
  </si>
  <si>
    <t>Georgia</t>
  </si>
  <si>
    <t>GEO</t>
  </si>
  <si>
    <t>Germany</t>
  </si>
  <si>
    <t>DEU</t>
  </si>
  <si>
    <t>Ghana</t>
  </si>
  <si>
    <t>GHA</t>
  </si>
  <si>
    <t>Gibraltar</t>
  </si>
  <si>
    <t>GIB</t>
  </si>
  <si>
    <t>Greece</t>
  </si>
  <si>
    <t>GRC</t>
  </si>
  <si>
    <t>HFC-125: 24.7%; HFC-134a: 25.7%; HFC-32: 24.3%; HFC-1234yf: 25.3%</t>
  </si>
  <si>
    <t>Greenland</t>
  </si>
  <si>
    <t>GRL</t>
  </si>
  <si>
    <t>HFC-134a: 42%; HFC-1234ze: 58%</t>
  </si>
  <si>
    <t>Grenada</t>
  </si>
  <si>
    <t>GRD</t>
  </si>
  <si>
    <t>Guadeloupe</t>
  </si>
  <si>
    <t>GLP</t>
  </si>
  <si>
    <t>Guam</t>
  </si>
  <si>
    <t>GUM</t>
  </si>
  <si>
    <t>Guatemala</t>
  </si>
  <si>
    <t>GTM</t>
  </si>
  <si>
    <t>Guernsey</t>
  </si>
  <si>
    <t>GGY</t>
  </si>
  <si>
    <t xml:space="preserve">HFC-32: 21.5%; R-1234yf:78.5% </t>
  </si>
  <si>
    <t>Guinea</t>
  </si>
  <si>
    <t>GIN</t>
  </si>
  <si>
    <t xml:space="preserve">R-1234ze:78.5%; HFC-134a: 45% HFC-32: 6% </t>
  </si>
  <si>
    <t>Guinea-Bissau</t>
  </si>
  <si>
    <t>GNB</t>
  </si>
  <si>
    <t>HFC-23:10%; CO2: 60%; R1132a: 20%; HFC-125: 10%</t>
  </si>
  <si>
    <t>Guyana</t>
  </si>
  <si>
    <t>GUY</t>
  </si>
  <si>
    <t>(50.0/50.0)</t>
  </si>
  <si>
    <t>Haiti</t>
  </si>
  <si>
    <t>HTI</t>
  </si>
  <si>
    <t>(39.0/61.0)</t>
  </si>
  <si>
    <t>Heard Island and Mcdonald Islands</t>
  </si>
  <si>
    <t>HMD</t>
  </si>
  <si>
    <t>(46.0/54.0)</t>
  </si>
  <si>
    <t>Holy See (Vatican City State)</t>
  </si>
  <si>
    <t>VAT</t>
  </si>
  <si>
    <t xml:space="preserve">R-1234yf: 56%; HFC-134a: 44% </t>
  </si>
  <si>
    <t>Honduras</t>
  </si>
  <si>
    <t>HND</t>
  </si>
  <si>
    <t>HFO-1234ze: 91.1%; HFC-2278.9ea: 8.9%</t>
  </si>
  <si>
    <t>Hungary</t>
  </si>
  <si>
    <t>HUN</t>
  </si>
  <si>
    <t>Non F-Gas</t>
  </si>
  <si>
    <t>Non F-Gas Substances Contained in Mixtures</t>
  </si>
  <si>
    <t>Iceland</t>
  </si>
  <si>
    <t>ISL</t>
  </si>
  <si>
    <t>India</t>
  </si>
  <si>
    <t>IND</t>
  </si>
  <si>
    <t>Indonesia</t>
  </si>
  <si>
    <t>IDN</t>
  </si>
  <si>
    <t>Iran, Islamic Republic of</t>
  </si>
  <si>
    <t>IRN</t>
  </si>
  <si>
    <t>Iraq</t>
  </si>
  <si>
    <t>IRQ</t>
  </si>
  <si>
    <t>IRL</t>
  </si>
  <si>
    <t>Isle of Man</t>
  </si>
  <si>
    <t>IMN</t>
  </si>
  <si>
    <t>Israel</t>
  </si>
  <si>
    <t>ISR</t>
  </si>
  <si>
    <t>Italy</t>
  </si>
  <si>
    <t>ITA</t>
  </si>
  <si>
    <t>Jamaica</t>
  </si>
  <si>
    <t>JAM</t>
  </si>
  <si>
    <t>Japan</t>
  </si>
  <si>
    <t>JPN</t>
  </si>
  <si>
    <t>Jersey</t>
  </si>
  <si>
    <t>JEY</t>
  </si>
  <si>
    <t>Jordan</t>
  </si>
  <si>
    <t>JOR</t>
  </si>
  <si>
    <t>Kazakhstan</t>
  </si>
  <si>
    <t>KAZ</t>
  </si>
  <si>
    <t>Kenya</t>
  </si>
  <si>
    <t>KEN</t>
  </si>
  <si>
    <t>Kiribati</t>
  </si>
  <si>
    <t>KIR</t>
  </si>
  <si>
    <t>Korea, Democratic People's Republic of</t>
  </si>
  <si>
    <t>PRK</t>
  </si>
  <si>
    <t>Korea, Republic of</t>
  </si>
  <si>
    <t>KOR</t>
  </si>
  <si>
    <t>Kuwait</t>
  </si>
  <si>
    <t>KWT</t>
  </si>
  <si>
    <t>Kyrgyzstan</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</si>
  <si>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</si>
  <si>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</si>
  <si>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</si>
  <si>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</si>
  <si>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</si>
  <si>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</si>
  <si>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</si>
  <si>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</si>
  <si>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</si>
  <si>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</si>
  <si>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</si>
  <si>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</si>
  <si>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</si>
  <si>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</si>
  <si>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</si>
  <si>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</si>
  <si>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</si>
  <si>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</si>
  <si>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</si>
  <si>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Macedonia, Republic of</t>
  </si>
  <si>
    <t>MKD</t>
  </si>
  <si>
    <t>Madagascar</t>
  </si>
  <si>
    <t>MDG</t>
  </si>
  <si>
    <t>Malawi</t>
  </si>
  <si>
    <t>MWI</t>
  </si>
  <si>
    <t>Malaysia</t>
  </si>
  <si>
    <t>MYS</t>
  </si>
  <si>
    <t>Maldives</t>
  </si>
  <si>
    <t>MDV</t>
  </si>
  <si>
    <t>Mali</t>
  </si>
  <si>
    <t>MLI</t>
  </si>
  <si>
    <t>Malta</t>
  </si>
  <si>
    <t>MLT</t>
  </si>
  <si>
    <t>Marshall Islands</t>
  </si>
  <si>
    <t>MHL</t>
  </si>
  <si>
    <t>Martinique</t>
  </si>
  <si>
    <t>MTQ</t>
  </si>
  <si>
    <t>Mauritania</t>
  </si>
  <si>
    <t>MRT</t>
  </si>
  <si>
    <t>Mauritius</t>
  </si>
  <si>
    <t>MUS</t>
  </si>
  <si>
    <t>Mayotte</t>
  </si>
  <si>
    <t>MYT</t>
  </si>
  <si>
    <t>Mexico</t>
  </si>
  <si>
    <t>MEX</t>
  </si>
  <si>
    <t>Micronesia, Federated States of</t>
  </si>
  <si>
    <t>FSM</t>
  </si>
  <si>
    <t>Moldova</t>
  </si>
  <si>
    <t>MDA</t>
  </si>
  <si>
    <t>Monaco</t>
  </si>
  <si>
    <t>MCO</t>
  </si>
  <si>
    <t>Mongolia</t>
  </si>
  <si>
    <t>MNG</t>
  </si>
  <si>
    <t>Montenegro</t>
  </si>
  <si>
    <t>MNE</t>
  </si>
  <si>
    <t>Montserrat</t>
  </si>
  <si>
    <t>MSR</t>
  </si>
  <si>
    <t>Morocco</t>
  </si>
  <si>
    <t>MAR</t>
  </si>
  <si>
    <t>Mozambique</t>
  </si>
  <si>
    <t>MOZ</t>
  </si>
  <si>
    <t>Myanmar</t>
  </si>
  <si>
    <t>MMR</t>
  </si>
  <si>
    <t>Namibia</t>
  </si>
  <si>
    <t>NAM</t>
  </si>
  <si>
    <t>Nauru</t>
  </si>
  <si>
    <t>NRU</t>
  </si>
  <si>
    <t>Nepal</t>
  </si>
  <si>
    <t>NPL</t>
  </si>
  <si>
    <t>Netherlands</t>
  </si>
  <si>
    <t>NLD</t>
  </si>
  <si>
    <t>Netherlands Antilles</t>
  </si>
  <si>
    <t>ANT</t>
  </si>
  <si>
    <t>New Caledonia</t>
  </si>
  <si>
    <t>NCL</t>
  </si>
  <si>
    <t>New Zealand</t>
  </si>
  <si>
    <t>NZL</t>
  </si>
  <si>
    <t>Nicaragua</t>
  </si>
  <si>
    <t>NIC</t>
  </si>
  <si>
    <t>Niger</t>
  </si>
  <si>
    <t>NER</t>
  </si>
  <si>
    <t>Nigeria</t>
  </si>
  <si>
    <t>NGA</t>
  </si>
  <si>
    <t>Niue</t>
  </si>
  <si>
    <t>NIU</t>
  </si>
  <si>
    <t>Norfolk Island</t>
  </si>
  <si>
    <t>NFK</t>
  </si>
  <si>
    <t>Northern Mariana Islands</t>
  </si>
  <si>
    <t>MNP</t>
  </si>
  <si>
    <t>Northern Ireland</t>
  </si>
  <si>
    <t>NI</t>
  </si>
  <si>
    <t>Norway</t>
  </si>
  <si>
    <t>NOR</t>
  </si>
  <si>
    <t>Oman</t>
  </si>
  <si>
    <t>OMN</t>
  </si>
  <si>
    <t>Pakistan</t>
  </si>
  <si>
    <t>PAK</t>
  </si>
  <si>
    <t>Palau</t>
  </si>
  <si>
    <t>PLW</t>
  </si>
  <si>
    <t>Palestinian Territory, Occupied</t>
  </si>
  <si>
    <t>PSE</t>
  </si>
  <si>
    <t>Panama</t>
  </si>
  <si>
    <t>PAN</t>
  </si>
  <si>
    <t>Papua New Guinea</t>
  </si>
  <si>
    <t>PNG</t>
  </si>
  <si>
    <t>Paraguay</t>
  </si>
  <si>
    <t>PRY</t>
  </si>
  <si>
    <t>Peru</t>
  </si>
  <si>
    <t>PER</t>
  </si>
  <si>
    <t>Philippines</t>
  </si>
  <si>
    <t>PHL</t>
  </si>
  <si>
    <t>Pitcairn</t>
  </si>
  <si>
    <t>PCN</t>
  </si>
  <si>
    <t>Poland</t>
  </si>
  <si>
    <t>POL</t>
  </si>
  <si>
    <t>Portugal</t>
  </si>
  <si>
    <t>PRT</t>
  </si>
  <si>
    <t>Puerto Rico</t>
  </si>
  <si>
    <t>PRI</t>
  </si>
  <si>
    <t>Qatar</t>
  </si>
  <si>
    <t>QAT</t>
  </si>
  <si>
    <t>Réunion</t>
  </si>
  <si>
    <t>REU</t>
  </si>
  <si>
    <t>Romania</t>
  </si>
  <si>
    <t>ROU</t>
  </si>
  <si>
    <t>Russian Federation</t>
  </si>
  <si>
    <t>RUS</t>
  </si>
  <si>
    <t>Rwanda</t>
  </si>
  <si>
    <t>RWA</t>
  </si>
  <si>
    <t>Saint-Barthélemy</t>
  </si>
  <si>
    <t>BLM</t>
  </si>
  <si>
    <t>Saint Helena</t>
  </si>
  <si>
    <t>SHN</t>
  </si>
  <si>
    <t>Saint Kitts and Nevis</t>
  </si>
  <si>
    <t>KNA</t>
  </si>
  <si>
    <t>Saint Lucia</t>
  </si>
  <si>
    <t>LCA</t>
  </si>
  <si>
    <t>Saint-Martin (French part)</t>
  </si>
  <si>
    <t>MAF</t>
  </si>
  <si>
    <t>Saint Pierre and Miquelon</t>
  </si>
  <si>
    <t>SPM</t>
  </si>
  <si>
    <t>Saint Vincent and Grenadines</t>
  </si>
  <si>
    <t>VCT</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</si>
  <si>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</si>
  <si>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</si>
  <si>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</si>
  <si>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</si>
  <si>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</si>
  <si>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</si>
  <si>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</si>
  <si>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</si>
  <si>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</si>
  <si>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</si>
  <si>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</si>
  <si>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</si>
  <si>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</si>
  <si>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</si>
  <si>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</si>
  <si>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</si>
  <si>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</si>
  <si>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</si>
  <si>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</si>
  <si>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</si>
  <si>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Slovakia</t>
  </si>
  <si>
    <t>SVK</t>
  </si>
  <si>
    <t>Slovenia</t>
  </si>
  <si>
    <t>SVN</t>
  </si>
  <si>
    <t>Solomon Islands</t>
  </si>
  <si>
    <t>SLB</t>
  </si>
  <si>
    <t>Somalia</t>
  </si>
  <si>
    <t>SOM</t>
  </si>
  <si>
    <t>South Africa</t>
  </si>
  <si>
    <t>ZAF</t>
  </si>
  <si>
    <t>South Georgia and the South Sandwich Islands</t>
  </si>
  <si>
    <t>SGS</t>
  </si>
  <si>
    <t>South Sudan</t>
  </si>
  <si>
    <t>SSD</t>
  </si>
  <si>
    <t>Spain</t>
  </si>
  <si>
    <t>ESP</t>
  </si>
  <si>
    <t>Sri Lanka</t>
  </si>
  <si>
    <t>LKA</t>
  </si>
  <si>
    <t>Sudan</t>
  </si>
  <si>
    <t>SDN</t>
  </si>
  <si>
    <t>Suriname *</t>
  </si>
  <si>
    <t>SUR</t>
  </si>
  <si>
    <t>Svalbard and Jan Mayen Islands</t>
  </si>
  <si>
    <t>SJM</t>
  </si>
  <si>
    <t>Swaziland</t>
  </si>
  <si>
    <t>SWZ</t>
  </si>
  <si>
    <t>Sweden</t>
  </si>
  <si>
    <t>SWE</t>
  </si>
  <si>
    <t>Switzerland</t>
  </si>
  <si>
    <t>CHE</t>
  </si>
  <si>
    <t>Syrian Arab Republic (Syria)</t>
  </si>
  <si>
    <t>SYR</t>
  </si>
  <si>
    <t>Taiwan</t>
  </si>
  <si>
    <t>TWN</t>
  </si>
  <si>
    <t>Tajikistan</t>
  </si>
  <si>
    <t>TJK</t>
  </si>
  <si>
    <t>Tanzania *, United Republic of</t>
  </si>
  <si>
    <t>TZA</t>
  </si>
  <si>
    <t>Thailand</t>
  </si>
  <si>
    <t>THA</t>
  </si>
  <si>
    <t>Timor-Leste</t>
  </si>
  <si>
    <t>TLS</t>
  </si>
  <si>
    <t>Togo</t>
  </si>
  <si>
    <t>TGO</t>
  </si>
  <si>
    <t>Tokelau</t>
  </si>
  <si>
    <t>TKL</t>
  </si>
  <si>
    <t>Tonga</t>
  </si>
  <si>
    <t>TON</t>
  </si>
  <si>
    <t>Trinidad and Tobago</t>
  </si>
  <si>
    <t>TTO</t>
  </si>
  <si>
    <t>Tunisia</t>
  </si>
  <si>
    <t>TUN</t>
  </si>
  <si>
    <t>Turkey</t>
  </si>
  <si>
    <t>TUR</t>
  </si>
  <si>
    <t>Turkmenistan</t>
  </si>
  <si>
    <t>TKM</t>
  </si>
  <si>
    <t>Turks and Caicos Islands</t>
  </si>
  <si>
    <t>TCA</t>
  </si>
  <si>
    <t>Tuvalu</t>
  </si>
  <si>
    <t>TUV</t>
  </si>
  <si>
    <t>Uganda</t>
  </si>
  <si>
    <t>UGA</t>
  </si>
  <si>
    <t>Ukraine</t>
  </si>
  <si>
    <t>UKR</t>
  </si>
  <si>
    <t>United Arab Emirates</t>
  </si>
  <si>
    <t>ARE</t>
  </si>
  <si>
    <t>United Kingdom</t>
  </si>
  <si>
    <t>GBR</t>
  </si>
  <si>
    <t>United States of America</t>
  </si>
  <si>
    <t>USA</t>
  </si>
  <si>
    <t>United States Minor Outlying Islands</t>
  </si>
  <si>
    <t>UMI</t>
  </si>
  <si>
    <t>Uruguay</t>
  </si>
  <si>
    <t>URY</t>
  </si>
  <si>
    <t>Uzbekistan</t>
  </si>
  <si>
    <t>UZB</t>
  </si>
  <si>
    <t>Vanuatu</t>
  </si>
  <si>
    <t>VUT</t>
  </si>
  <si>
    <t>Venezuela (Bolivarian Republic of)</t>
  </si>
  <si>
    <t>VEN</t>
  </si>
  <si>
    <t>Viet Nam</t>
  </si>
  <si>
    <t>VNM</t>
  </si>
  <si>
    <t>Virgin Islands, US</t>
  </si>
  <si>
    <t>VIR</t>
  </si>
  <si>
    <t>Wallis and Futuna Islands</t>
  </si>
  <si>
    <t>WLF</t>
  </si>
  <si>
    <t>Western Sahara</t>
  </si>
  <si>
    <t>ESH</t>
  </si>
  <si>
    <t>Yemen</t>
  </si>
  <si>
    <t>YEM</t>
  </si>
  <si>
    <t>Zambia</t>
  </si>
  <si>
    <t>ZMB</t>
  </si>
  <si>
    <t>Zimbabwe</t>
  </si>
  <si>
    <t>ZWE</t>
  </si>
  <si>
    <t>composition data from data sheet</t>
  </si>
  <si>
    <t>substance 1</t>
  </si>
  <si>
    <t>percent 1</t>
  </si>
  <si>
    <t>substance 2</t>
  </si>
  <si>
    <t>percent 2</t>
  </si>
  <si>
    <t>substance 3</t>
  </si>
  <si>
    <t>percent 3</t>
  </si>
  <si>
    <t>substance 4</t>
  </si>
  <si>
    <t>percent 4</t>
  </si>
  <si>
    <t>substance 5</t>
  </si>
  <si>
    <t>percent 5</t>
  </si>
  <si>
    <t>substance 6</t>
  </si>
  <si>
    <t>percent 6</t>
  </si>
  <si>
    <t>unrounded GWP</t>
  </si>
  <si>
    <t>component check</t>
  </si>
  <si>
    <t>Mixtures</t>
  </si>
  <si>
    <t>HFC-125: 44.0%;HFC-143a: 52.0%; HFC-134a: 4.0%</t>
  </si>
  <si>
    <t xml:space="preserve">( HFC-32 20.0/  HFC-125 40.0/ HFC-134a 40.0) </t>
  </si>
  <si>
    <t>HFC-134a: 52.0%; HFC-125: 25.0%; HFC 32: 23.0%</t>
  </si>
  <si>
    <t xml:space="preserve">HFC-32: 50.0%; HFC-125: 50.0% </t>
  </si>
  <si>
    <t xml:space="preserve">HFC-125: 46.6 %; HFC-134a: 50.0%; R600: 3.4% </t>
  </si>
  <si>
    <t xml:space="preserve">HFC-125: 85.1; HFC-134a: 11.5; Isobutane:3.4% </t>
  </si>
  <si>
    <t xml:space="preserve">HFC-125:55.0%; HFC-134a: 42.0%, R600A: 3.0% </t>
  </si>
  <si>
    <t xml:space="preserve">HFC-134a: 31.5%; HFC-125: 65.1% ; R600a: 3.4% </t>
  </si>
  <si>
    <t>HFC-134a: 52.5%; HFC-227ae: 47.5%</t>
  </si>
  <si>
    <t>HFC-125: 50.5%; HFC-134a: 47%;butane: 1% Isobutane: 0.9%, isopentane: 0.6%</t>
  </si>
  <si>
    <t>HFC-32: 15%; HFC-125: 25%; HFC-143a: 10%; HFC-134a:50%</t>
  </si>
  <si>
    <t>HFC-125: 77.5%; HFC-143a: 20%; isobutane: 1.9%; Propane: 0.6%</t>
  </si>
  <si>
    <t>HFC-125: 63.2%; HFC-143a: 18%;  HFC-134a: 16%; isobutane: 2.8%;</t>
  </si>
  <si>
    <t>HFC-134a: 78.5%; HFC-125: 19.5%; butane: 1.4%; pentane: 0.6%</t>
  </si>
  <si>
    <t>Pentane</t>
  </si>
  <si>
    <t>HFC-125: 45%; HFC-134a: 44.2%; HFC-32:8.5%; butane: 1.7%; isopentane:0.6%</t>
  </si>
  <si>
    <t xml:space="preserve">HFC-32 = 26%, HFC-125 = 26%, HFC-134a = 21%, HFC-1234ze = 7%, HFC-1234yf = 20% </t>
  </si>
  <si>
    <t>HFC-32 = 11%, HFC-125 = 59%, HFC-1234yf = 30%</t>
  </si>
  <si>
    <t>HFC-134a: 53.8%; HFC-125: 20%; HFC-32: 20%; HFC 227; 5%   R601: 0.6%; R600: 0.6%</t>
  </si>
  <si>
    <t>HFC-32: 35%; HFC-1234yf: 65%</t>
  </si>
  <si>
    <t>HFC-32: 68.9%; HFC-1234yf: 31.1%</t>
  </si>
  <si>
    <t xml:space="preserve">HFC-125: 50%;HFC-143a: 50%; </t>
  </si>
  <si>
    <t>HFC-23:39.0%; PFC-116: 61.0%</t>
  </si>
  <si>
    <t>HFC-23: 46%; PFC-116: 54.0%</t>
  </si>
  <si>
    <t>HFO-1234ze: 91.1%; HFC-227ea: 8.9%</t>
  </si>
  <si>
    <t>How F gases you imported or produced were used</t>
  </si>
  <si>
    <t>R-455A</t>
  </si>
  <si>
    <t>R-471A</t>
  </si>
  <si>
    <t>HFC-32: 21.5%; R-1234yf:75.5%; CO2:3%</t>
  </si>
  <si>
    <t>HFC-227ea: 4.3%; HFC-1336mzz: 17%; HFC-1234ze: 78.7%</t>
  </si>
  <si>
    <r>
      <t xml:space="preserve">•  Complete all questions on each of the tabs in this workbook that are relevant to you.
</t>
    </r>
    <r>
      <rPr>
        <sz val="12"/>
        <color theme="1"/>
        <rFont val="Aptos Narrow"/>
        <family val="2"/>
      </rPr>
      <t xml:space="preserve">•  </t>
    </r>
    <r>
      <rPr>
        <sz val="12"/>
        <color theme="1"/>
        <rFont val="Arial"/>
        <family val="2"/>
      </rPr>
      <t>You must complete the Organisation Details section first so that the functionality in this workbook works correctly.
•  The Organisation Details section asks a number of questions about how you use F gas and the answer to these questions will then decide whether you need to provide any information on the equivalent tab.  This is indicated at the top of each tab.</t>
    </r>
  </si>
  <si>
    <t>•  Select each tab in turn and check whether you need to provide any information requested within that tab.</t>
  </si>
  <si>
    <t xml:space="preserve">
Help with your Report:
f-gassupport@environment-agency.gov.uk</t>
  </si>
  <si>
    <t>Version Number</t>
  </si>
  <si>
    <t>Is this submission a 'Nil Report'?</t>
  </si>
  <si>
    <t>Please ensure you complete the “Categories Of Application ” sheet</t>
  </si>
  <si>
    <r>
      <rPr>
        <b/>
        <sz val="12"/>
        <color theme="1"/>
        <rFont val="Arial"/>
        <family val="2"/>
      </rPr>
      <t xml:space="preserve">
IMPORTANT -</t>
    </r>
    <r>
      <rPr>
        <sz val="12"/>
        <color theme="1"/>
        <rFont val="Arial"/>
        <family val="2"/>
      </rPr>
      <t xml:space="preserve"> Do not change the layout of this workbook. This includes adding or deleting rows or columns and modifying the content of columns and cells.</t>
    </r>
  </si>
  <si>
    <t xml:space="preserve">Republic of Ireland </t>
  </si>
  <si>
    <t>5C - Quantity supplied directly to undertakings for export out of GB, where those quantities were not subsequently made available to another party within GB prior to export</t>
  </si>
  <si>
    <t xml:space="preserve">5C - Quantity supplied directly to undertakings for export out of GB, where those quantities were not subsequently made available to another party within GB prior to export
Metric tonnes of substance to 3dp </t>
  </si>
  <si>
    <t>yes_no_select</t>
  </si>
  <si>
    <t>If a non-HFC reported as a single substance:  Has this substance been included in a blend containing HFCs? (if blank it is assumed that the substance is within a blend)</t>
  </si>
  <si>
    <t>VERSION 2025</t>
  </si>
  <si>
    <t>R-469A</t>
  </si>
  <si>
    <t>HFC-32: 32.5%; R-125:32.5%; CO2:35%</t>
  </si>
  <si>
    <t>Did you get quota as a new entrant?</t>
  </si>
  <si>
    <t>•  This workbook contains F gases that you must report on.  It also includes common HFC mixtures.  If your mixture does not appear, you must report the components separately, including any non-HFC components that have a global warming potential as specified in the regulations.
•  Your organisation's total quota and authorisation requirement is shown in the ‘Finish’ tab. Please check this total before submitting your report. If the totals are not what you anticipated, please check your report for inconsistencies. For assistance, please contact our helpdesk.</t>
  </si>
  <si>
    <r>
      <rPr>
        <b/>
        <u/>
        <sz val="12"/>
        <color rgb="FFFF0000"/>
        <rFont val="Arial"/>
        <family val="2"/>
      </rPr>
      <t>IMPORTANT: Please submit one FGas annual activity report attachment per email.</t>
    </r>
    <r>
      <rPr>
        <b/>
        <sz val="12"/>
        <color theme="1"/>
        <rFont val="Arial"/>
        <family val="2"/>
      </rPr>
      <t xml:space="preserve">  
Our IT extraction of the supplied data cannot process multiple attachments.  This applies to both annual GB FGas activity reports and GB verification documents – please submit these separately.  If you are submitting reports for multiple organisations we request that you do so on separate emails.  We appreciate your assistance with this matter. 
The report must be submitted by a named contact or will be rejected.</t>
    </r>
  </si>
  <si>
    <t>Organisation EORI number (voluntary)</t>
  </si>
  <si>
    <t>Did you import heat pump tumble dryers containing F gas?</t>
  </si>
  <si>
    <t>Your stocks of F gases you produced or imported into Great Britain</t>
  </si>
  <si>
    <t>Producers or importers of hydrofluorocarbons must report the amount of quota authorisations given to equipment manfacturers and equipment importers. Only authorisations issued during the calendar year for which the report is submitted shall be reported.</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</si>
</sst>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F800]dddd\,\ mmmm\ dd\,\ yyyy"/>
    <numFmt numFmtId="165" formatCode="0.000"/>
    <numFmt numFmtId="166" formatCode="_-* #,##0_-;\-* #,##0_-;_-* &quot;-&quot;??_-;_-@_-"/>
    <numFmt numFmtId="167" formatCode="_-* #,##0.0_-;\-* #,##0.0_-;_-* &quot;-&quot;??_-;_-@_-"/>
    <numFmt numFmtId="168" formatCode="0.0%"/>
    <numFmt numFmtId="169" formatCode="0.0"/>
    <numFmt numFmtId="171" formatCode="00000\ 000000"/>
  </numFmts>
  <fonts count="69">
    <font>
      <sz val="11"/>
      <color theme="1"/>
      <name val="Calibri"/>
      <family val="2"/>
      <scheme val="minor"/>
    </font>
    <font>
      <sz val="12"/>
      <color theme="1"/>
      <name val="Arial"/>
      <family val="2"/>
    </font>
    <font>
      <sz val="36"/>
      <color theme="0"/>
      <name val="Arial"/>
      <family val="2"/>
    </font>
    <font>
      <b/>
      <sz val="18"/>
      <color theme="0"/>
      <name val="Arial"/>
      <family val="2"/>
    </font>
    <font>
      <b/>
      <sz val="36"/>
      <color theme="0"/>
      <name val="Arial"/>
      <family val="2"/>
    </font>
    <font>
      <b/>
      <sz val="12"/>
      <color theme="1"/>
      <name val="Arial"/>
      <family val="2"/>
    </font>
    <font>
      <b/>
      <sz val="24"/>
      <color theme="1"/>
      <name val="Arial"/>
      <family val="2"/>
    </font>
    <font>
      <b/>
      <sz val="14"/>
      <color theme="1"/>
      <name val="Arial"/>
      <family val="2"/>
    </font>
    <font>
      <b/>
      <sz val="19"/>
      <color theme="1"/>
      <name val="Arial"/>
      <family val="2"/>
    </font>
    <font>
      <sz val="10"/>
      <color theme="1"/>
      <name val="Arial"/>
      <family val="2"/>
    </font>
    <font>
      <u/>
      <sz val="11"/>
      <color theme="10"/>
      <name val="Calibri"/>
      <family val="2"/>
      <scheme val="minor"/>
    </font>
    <font>
      <u/>
      <sz val="10"/>
      <color theme="10"/>
      <name val="Arial"/>
      <family val="2"/>
    </font>
    <font>
      <u/>
      <sz val="16"/>
      <color theme="10"/>
      <name val="Arial"/>
      <family val="2"/>
    </font>
    <font>
      <sz val="11"/>
      <color theme="1"/>
      <name val="Arial"/>
      <family val="2"/>
    </font>
    <font>
      <sz val="14"/>
      <color rgb="FF6E777A"/>
      <name val="Arial"/>
      <family val="2"/>
    </font>
    <font>
      <b/>
      <sz val="10"/>
      <color theme="1"/>
      <name val="Arial"/>
      <family val="2"/>
    </font>
    <font>
      <sz val="16"/>
      <color theme="1"/>
      <name val="Arial"/>
      <family val="2"/>
    </font>
    <font>
      <b/>
      <sz val="24"/>
      <color rgb="FFFF0000"/>
      <name val="Arial"/>
      <family val="2"/>
    </font>
    <font>
      <sz val="10"/>
      <color theme="0" tint="-0.499984740745262"/>
      <name val="Arial"/>
      <family val="2"/>
    </font>
    <font>
      <sz val="36"/>
      <color theme="1"/>
      <name val="Arial"/>
      <family val="2"/>
    </font>
    <font>
      <b/>
      <sz val="16"/>
      <color theme="1"/>
      <name val="Arial"/>
      <family val="2"/>
    </font>
    <font>
      <b/>
      <u/>
      <sz val="11"/>
      <color theme="10"/>
      <name val="Arial"/>
      <family val="2"/>
    </font>
    <font>
      <b/>
      <u/>
      <sz val="18"/>
      <color theme="10"/>
      <name val="Calibri"/>
      <family val="2"/>
      <scheme val="minor"/>
    </font>
    <font>
      <u/>
      <sz val="18"/>
      <color theme="10"/>
      <name val="Calibri"/>
      <family val="2"/>
      <scheme val="minor"/>
    </font>
    <font>
      <sz val="18"/>
      <color theme="0"/>
      <name val="Arial"/>
      <family val="2"/>
    </font>
    <font>
      <sz val="10"/>
      <color theme="0"/>
      <name val="Arial"/>
      <family val="2"/>
    </font>
    <font>
      <b/>
      <sz val="10"/>
      <color rgb="FFFF0000"/>
      <name val="Arial"/>
      <family val="2"/>
    </font>
    <font>
      <sz val="16"/>
      <color theme="0" tint="-0.499984740745262"/>
      <name val="Arial"/>
      <family val="2"/>
    </font>
    <font>
      <b/>
      <sz val="11"/>
      <color theme="1"/>
      <name val="Calibri"/>
      <family val="2"/>
      <scheme val="minor"/>
    </font>
    <font>
      <b/>
      <sz val="11"/>
      <color rgb="FFFF0000"/>
      <name val="Calibri"/>
      <family val="2"/>
      <scheme val="minor"/>
    </font>
    <font>
      <sz val="11"/>
      <color rgb="FF000000"/>
      <name val="Calibri"/>
      <family val="2"/>
      <scheme val="minor"/>
    </font>
    <font>
      <vertAlign val="subscript"/>
      <sz val="11"/>
      <color rgb="FF000000"/>
      <name val="Calibri"/>
      <family val="2"/>
      <scheme val="minor"/>
    </font>
    <font>
      <sz val="10"/>
      <color rgb="FFFF0000"/>
      <name val="Arial"/>
      <family val="2"/>
    </font>
    <font>
      <sz val="11"/>
      <color theme="0"/>
      <name val="Calibri"/>
      <family val="2"/>
      <scheme val="minor"/>
    </font>
    <font>
      <sz val="10"/>
      <color rgb="FF000000"/>
      <name val="Arial"/>
      <family val="2"/>
    </font>
    <font>
      <sz val="11"/>
      <color rgb="FF000000"/>
      <name val="Inherit"/>
    </font>
    <font>
      <sz val="12"/>
      <color theme="1"/>
      <name val="Calibri"/>
      <family val="2"/>
      <scheme val="minor"/>
    </font>
    <font>
      <sz val="12"/>
      <color theme="0" tint="-0.499984740745262"/>
      <name val="Arial"/>
      <family val="2"/>
    </font>
    <font>
      <sz val="12"/>
      <color rgb="FFFF0000"/>
      <name val="Calibri"/>
      <family val="2"/>
      <scheme val="minor"/>
    </font>
    <font>
      <u/>
      <sz val="12"/>
      <color rgb="FF0070C0"/>
      <name val="Arial"/>
      <family val="2"/>
    </font>
    <font>
      <u/>
      <sz val="12"/>
      <color theme="10"/>
      <name val="Calibri"/>
      <family val="2"/>
      <scheme val="minor"/>
    </font>
    <font>
      <b/>
      <sz val="12"/>
      <color rgb="FFFF0000"/>
      <name val="Arial"/>
      <family val="2"/>
    </font>
    <font>
      <sz val="12"/>
      <color rgb="FF000000"/>
      <name val="Arial"/>
      <family val="2"/>
    </font>
    <font>
      <b/>
      <sz val="12"/>
      <color theme="1"/>
      <name val="Calibri"/>
      <family val="2"/>
      <scheme val="minor"/>
    </font>
    <font>
      <sz val="11"/>
      <color rgb="FF6E777A"/>
      <name val="Calibri"/>
      <family val="2"/>
      <scheme val="minor"/>
    </font>
    <font>
      <b/>
      <sz val="12"/>
      <color theme="3"/>
      <name val="Calibri"/>
      <family val="2"/>
    </font>
    <font>
      <b/>
      <sz val="15"/>
      <name val="Calibri"/>
      <family val="2"/>
    </font>
    <font>
      <b/>
      <sz val="13"/>
      <name val="Calibri"/>
      <family val="2"/>
    </font>
    <font>
      <b/>
      <sz val="12"/>
      <color theme="3"/>
      <name val="Calibri"/>
      <family val="2"/>
      <scheme val="minor"/>
    </font>
    <font>
      <b/>
      <sz val="15"/>
      <color theme="1"/>
      <name val="Arial"/>
      <family val="2"/>
    </font>
    <font>
      <u/>
      <sz val="12"/>
      <name val="Calibri"/>
      <family val="2"/>
      <scheme val="minor"/>
    </font>
    <font>
      <sz val="12"/>
      <name val="Calibri"/>
      <family val="2"/>
      <scheme val="minor"/>
    </font>
    <font>
      <b/>
      <sz val="15"/>
      <color theme="1"/>
      <name val="Calibri"/>
      <family val="2"/>
      <scheme val="minor"/>
    </font>
    <font>
      <b/>
      <sz val="15"/>
      <name val="Calibri"/>
      <family val="2"/>
      <scheme val="minor"/>
    </font>
    <font>
      <b/>
      <sz val="11"/>
      <name val="Arial"/>
      <family val="2"/>
    </font>
    <font>
      <b/>
      <u/>
      <sz val="12"/>
      <color theme="10"/>
      <name val="Calibri"/>
      <family val="2"/>
      <scheme val="minor"/>
    </font>
    <font>
      <b/>
      <u/>
      <sz val="12"/>
      <color theme="3"/>
      <name val="Calibri"/>
      <family val="2"/>
    </font>
    <font>
      <sz val="11"/>
      <color theme="1"/>
      <name val="Calibri"/>
      <family val="2"/>
      <scheme val="minor"/>
    </font>
    <font>
      <b/>
      <sz val="12"/>
      <color theme="10"/>
      <name val="Calibri"/>
      <family val="2"/>
      <scheme val="minor"/>
    </font>
    <font>
      <sz val="11"/>
      <name val="Calibri"/>
      <family val="2"/>
      <scheme val="minor"/>
    </font>
    <font>
      <sz val="12"/>
      <color rgb="FFFF0000"/>
      <name val="Arial"/>
      <family val="2"/>
    </font>
    <font>
      <b/>
      <vertAlign val="subscript"/>
      <sz val="12"/>
      <color theme="10"/>
      <name val="Calibri"/>
      <family val="2"/>
      <scheme val="minor"/>
    </font>
    <font>
      <b/>
      <u/>
      <sz val="11"/>
      <color theme="10"/>
      <name val="Calibri"/>
      <family val="2"/>
      <scheme val="minor"/>
    </font>
    <font>
      <sz val="9"/>
      <color theme="0"/>
      <name val="Calibri"/>
      <family val="2"/>
      <scheme val="minor"/>
    </font>
    <font>
      <b/>
      <sz val="12"/>
      <color theme="0" tint="-0.499984740745262"/>
      <name val="Arial"/>
      <family val="2"/>
    </font>
    <font>
      <sz val="12"/>
      <color theme="0"/>
      <name val="Arial"/>
      <family val="2"/>
    </font>
    <font>
      <sz val="11"/>
      <color rgb="FFFF0000"/>
      <name val="Calibri"/>
      <family val="2"/>
      <scheme val="minor"/>
    </font>
    <font>
      <sz val="12"/>
      <color theme="1"/>
      <name val="Aptos Narrow"/>
      <family val="2"/>
    </font>
    <font>
      <b/>
      <u/>
      <sz val="12"/>
      <color rgb="FFFF0000"/>
      <name val="Arial"/>
      <family val="2"/>
    </font>
  </fonts>
  <fills count="1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A1ACB2"/>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FF"/>
        <bgColor rgb="FF000000"/>
      </patternFill>
    </fill>
    <fill>
      <patternFill patternType="solid">
        <fgColor rgb="FFAEAAAA"/>
        <bgColor rgb="FF000000"/>
      </patternFill>
    </fill>
    <fill>
      <patternFill patternType="gray0625">
        <bgColor theme="0"/>
      </patternFill>
    </fill>
    <fill>
      <patternFill patternType="gray0625"/>
    </fill>
    <fill>
      <patternFill patternType="mediumGray"/>
    </fill>
    <fill>
      <patternFill patternType="solid">
        <fgColor rgb="FF7030A0"/>
        <bgColor indexed="64"/>
      </patternFill>
    </fill>
    <fill>
      <patternFill patternType="solid">
        <fgColor rgb="FFFFC000"/>
        <bgColor indexed="64"/>
      </patternFill>
    </fill>
    <fill>
      <patternFill patternType="solid">
        <fgColor rgb="FFFFFF00"/>
        <bgColor indexed="64"/>
      </patternFill>
    </fill>
  </fills>
  <borders count="24">
    <border>
      <start/>
      <end/>
      <top/>
      <bottom/>
      <diagonal/>
    </border>
    <border>
      <start style="medium">
        <color indexed="64"/>
      </start>
      <end style="medium">
        <color indexed="64"/>
      </end>
      <top style="medium">
        <color indexed="64"/>
      </top>
      <bottom style="medium">
        <color indexed="64"/>
      </bottom>
      <diagonal/>
    </border>
    <border>
      <start style="thick">
        <color rgb="FF92D050"/>
      </start>
      <end/>
      <top style="thick">
        <color rgb="FF92D050"/>
      </top>
      <bottom/>
      <diagonal/>
    </border>
    <border>
      <start/>
      <end/>
      <top style="thick">
        <color rgb="FF92D050"/>
      </top>
      <bottom/>
      <diagonal/>
    </border>
    <border>
      <start/>
      <end style="thick">
        <color rgb="FF92D050"/>
      </end>
      <top style="thick">
        <color rgb="FF92D050"/>
      </top>
      <bottom/>
      <diagonal/>
    </border>
    <border>
      <start style="thick">
        <color rgb="FF92D050"/>
      </start>
      <end/>
      <top style="thick">
        <color rgb="FF92D050"/>
      </top>
      <bottom style="thick">
        <color rgb="FF92D050"/>
      </bottom>
      <diagonal/>
    </border>
    <border>
      <start style="thick">
        <color rgb="FF92D050"/>
      </start>
      <end style="thick">
        <color rgb="FF92D050"/>
      </end>
      <top style="thick">
        <color rgb="FF92D050"/>
      </top>
      <bottom/>
      <diagonal/>
    </border>
    <border>
      <start style="thick">
        <color rgb="FF92D050"/>
      </start>
      <end/>
      <top/>
      <bottom/>
      <diagonal/>
    </border>
    <border>
      <start/>
      <end style="thick">
        <color rgb="FF92D050"/>
      </end>
      <top/>
      <bottom/>
      <diagonal/>
    </border>
    <border>
      <start style="medium">
        <color rgb="FF92D050"/>
      </start>
      <end style="medium">
        <color rgb="FF92D050"/>
      </end>
      <top style="medium">
        <color rgb="FF92D050"/>
      </top>
      <bottom style="medium">
        <color rgb="FF92D050"/>
      </bottom>
      <diagonal/>
    </border>
    <border>
      <start style="thick">
        <color rgb="FF92D050"/>
      </start>
      <end style="thick">
        <color rgb="FF92D050"/>
      </end>
      <top/>
      <bottom/>
      <diagonal/>
    </border>
    <border>
      <start style="thin">
        <color indexed="64"/>
      </start>
      <end style="thin">
        <color indexed="64"/>
      </end>
      <top style="thin">
        <color indexed="64"/>
      </top>
      <bottom style="thin">
        <color indexed="64"/>
      </bottom>
      <diagonal/>
    </border>
    <border>
      <start style="thin">
        <color indexed="64"/>
      </start>
      <end style="thick">
        <color rgb="FF92D050"/>
      </end>
      <top style="thin">
        <color indexed="64"/>
      </top>
      <bottom style="thin">
        <color indexed="64"/>
      </bottom>
      <diagonal/>
    </border>
    <border>
      <start/>
      <end style="medium">
        <color indexed="64"/>
      </end>
      <top style="medium">
        <color indexed="64"/>
      </top>
      <bottom style="medium">
        <color indexed="64"/>
      </bottom>
      <diagonal/>
    </border>
    <border>
      <start style="thick">
        <color rgb="FF92D050"/>
      </start>
      <end style="thick">
        <color rgb="FF92D050"/>
      </end>
      <top/>
      <bottom style="thick">
        <color rgb="FF92D050"/>
      </bottom>
      <diagonal/>
    </border>
    <border>
      <start/>
      <end style="thick">
        <color rgb="FF92D050"/>
      </end>
      <top style="thin">
        <color indexed="64"/>
      </top>
      <bottom/>
      <diagonal/>
    </border>
    <border>
      <start style="thick">
        <color rgb="FF92D050"/>
      </start>
      <end/>
      <top/>
      <bottom style="thick">
        <color rgb="FF92D050"/>
      </bottom>
      <diagonal/>
    </border>
    <border>
      <start/>
      <end/>
      <top/>
      <bottom style="thick">
        <color rgb="FF92D050"/>
      </bottom>
      <diagonal/>
    </border>
    <border>
      <start/>
      <end style="thick">
        <color rgb="FF92D050"/>
      </end>
      <top/>
      <bottom style="thick">
        <color rgb="FF92D050"/>
      </bottom>
      <diagonal/>
    </border>
    <border>
      <start/>
      <end/>
      <top/>
      <bottom style="medium">
        <color theme="3" tint="0.79998168889431442"/>
      </bottom>
      <diagonal/>
    </border>
    <border>
      <start/>
      <end/>
      <top/>
      <bottom style="thin">
        <color theme="3" tint="0.79998168889431442"/>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medium">
        <color indexed="64"/>
      </start>
      <end/>
      <top style="medium">
        <color indexed="64"/>
      </top>
      <bottom style="medium">
        <color indexed="64"/>
      </bottom>
      <diagonal/>
    </border>
  </borders>
  <cellStyleXfs count="7">
    <xf numFmtId="0" fontId="0" fillId="0" borderId="0"/>
    <xf numFmtId="0" fontId="10" fillId="0" borderId="0" applyNumberFormat="0" applyFill="0" applyBorder="0" applyAlignment="0" applyProtection="0"/>
    <xf numFmtId="0" fontId="46" fillId="3" borderId="19" applyNumberFormat="0" applyFill="0" applyProtection="0">
      <alignment vertical="center"/>
    </xf>
    <xf numFmtId="0" fontId="45" fillId="3" borderId="0" applyNumberFormat="0" applyFill="0" applyBorder="0" applyProtection="0">
      <alignment vertical="center"/>
    </xf>
    <xf numFmtId="0" fontId="47" fillId="3" borderId="20" applyNumberFormat="0" applyFill="0" applyProtection="0">
      <alignment vertical="center" wrapText="1"/>
    </xf>
    <xf numFmtId="0" fontId="45" fillId="3" borderId="0" applyFill="0" applyBorder="0" applyProtection="0">
      <alignment wrapText="1"/>
    </xf>
    <xf numFmtId="43" fontId="57" fillId="0" borderId="0" applyFont="0" applyFill="0" applyBorder="0" applyAlignment="0" applyProtection="0"/>
  </cellStyleXfs>
  <cellXfs count="278">
    <xf numFmtId="0" fontId="0" fillId="0" borderId="0" xfId="0"/>
    <xf numFmtId="0" fontId="0" fillId="0" borderId="0" xfId="0" applyAlignment="1">
      <alignment wrapText="1"/>
    </xf>
    <xf numFmtId="0" fontId="29" fillId="0" borderId="0" xfId="0" applyFont="1" applyAlignment="1">
      <alignment wrapText="1"/>
    </xf>
    <xf numFmtId="0" fontId="29" fillId="0" borderId="0" xfId="0" applyFont="1" applyAlignment="1">
      <alignment horizontal="left" wrapText="1"/>
    </xf>
    <xf numFmtId="0" fontId="0" fillId="0" borderId="0" xfId="0" applyAlignment="1">
      <alignment horizontal="left" wrapText="1"/>
    </xf>
    <xf numFmtId="0" fontId="28" fillId="0" borderId="0" xfId="0" applyFont="1" applyAlignment="1">
      <alignment wrapText="1"/>
    </xf>
    <xf numFmtId="0" fontId="28" fillId="9" borderId="0" xfId="0" applyFont="1" applyFill="1" applyAlignment="1">
      <alignment wrapText="1"/>
    </xf>
    <xf numFmtId="0" fontId="28" fillId="9" borderId="2" xfId="0" applyFont="1" applyFill="1" applyBorder="1" applyAlignment="1">
      <alignment wrapText="1"/>
    </xf>
    <xf numFmtId="0" fontId="28" fillId="9" borderId="3" xfId="0" applyFont="1" applyFill="1" applyBorder="1" applyAlignment="1">
      <alignment wrapText="1"/>
    </xf>
    <xf numFmtId="0" fontId="28" fillId="9" borderId="0" xfId="0" applyFont="1" applyFill="1" applyAlignment="1">
      <alignment horizontal="left" wrapText="1"/>
    </xf>
    <xf numFmtId="0" fontId="28" fillId="0" borderId="2" xfId="0" applyFont="1" applyBorder="1" applyAlignment="1">
      <alignment wrapText="1"/>
    </xf>
    <xf numFmtId="0" fontId="28" fillId="0" borderId="5" xfId="0" applyFont="1" applyBorder="1" applyAlignment="1">
      <alignment wrapText="1"/>
    </xf>
    <xf numFmtId="0" fontId="28" fillId="0" borderId="6" xfId="0" applyFont="1" applyBorder="1" applyAlignment="1">
      <alignment wrapText="1"/>
    </xf>
    <xf numFmtId="0" fontId="28" fillId="0" borderId="4" xfId="0" applyFont="1" applyBorder="1" applyAlignment="1">
      <alignment wrapText="1"/>
    </xf>
    <xf numFmtId="0" fontId="28" fillId="0" borderId="3" xfId="0" applyFont="1" applyBorder="1" applyAlignment="1">
      <alignment wrapText="1"/>
    </xf>
    <xf numFmtId="0" fontId="28" fillId="0" borderId="7" xfId="0" applyFont="1" applyBorder="1" applyAlignment="1">
      <alignment wrapText="1"/>
    </xf>
    <xf numFmtId="0" fontId="0" fillId="0" borderId="8" xfId="0" applyBorder="1" applyAlignment="1">
      <alignment horizontal="left" wrapText="1"/>
    </xf>
    <xf numFmtId="0" fontId="28" fillId="0" borderId="6" xfId="0" applyFont="1" applyBorder="1" applyAlignment="1">
      <alignment horizontal="left" wrapText="1"/>
    </xf>
    <xf numFmtId="0" fontId="28" fillId="0" borderId="0" xfId="0" applyFont="1" applyAlignment="1">
      <alignment horizontal="left" wrapText="1"/>
    </xf>
    <xf numFmtId="0" fontId="28" fillId="0" borderId="9" xfId="0" applyFont="1" applyBorder="1" applyAlignment="1">
      <alignment horizontal="center" wrapText="1"/>
    </xf>
    <xf numFmtId="0" fontId="0" fillId="0" borderId="10" xfId="0" applyBorder="1" applyAlignment="1">
      <alignment wrapText="1"/>
    </xf>
    <xf numFmtId="0" fontId="0" fillId="0" borderId="8" xfId="0" applyBorder="1" applyAlignment="1">
      <alignment wrapText="1"/>
    </xf>
    <xf numFmtId="0" fontId="0" fillId="0" borderId="7"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0" xfId="0" applyBorder="1" applyAlignment="1">
      <alignment horizontal="left" vertical="center" wrapText="1"/>
    </xf>
    <xf numFmtId="0" fontId="0" fillId="0" borderId="0" xfId="0" applyAlignment="1">
      <alignment horizontal="left" vertical="center" wrapText="1"/>
    </xf>
    <xf numFmtId="14" fontId="0" fillId="0" borderId="9" xfId="0" applyNumberFormat="1" applyBorder="1" applyAlignment="1">
      <alignment wrapText="1"/>
    </xf>
    <xf numFmtId="0" fontId="30" fillId="0" borderId="1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vertical="center" wrapText="1"/>
    </xf>
    <xf numFmtId="0" fontId="2" fillId="2" borderId="0" xfId="0" applyFont="1" applyFill="1" applyAlignment="1">
      <alignment vertical="center"/>
    </xf>
    <xf numFmtId="0" fontId="3" fillId="2" borderId="0" xfId="0" applyFont="1" applyFill="1" applyAlignment="1">
      <alignment vertical="center"/>
    </xf>
    <xf numFmtId="0" fontId="2" fillId="2" borderId="0" xfId="0" applyFont="1" applyFill="1" applyAlignment="1">
      <alignment horizontal="center" vertical="center"/>
    </xf>
    <xf numFmtId="0" fontId="19" fillId="6" borderId="0" xfId="0" applyFont="1" applyFill="1" applyAlignment="1">
      <alignment vertical="center"/>
    </xf>
    <xf numFmtId="0" fontId="19" fillId="3" borderId="0" xfId="0" applyFont="1" applyFill="1" applyAlignment="1">
      <alignment vertical="center"/>
    </xf>
    <xf numFmtId="0" fontId="0" fillId="3" borderId="0" xfId="0" applyFill="1"/>
    <xf numFmtId="0" fontId="0" fillId="6" borderId="0" xfId="0" applyFill="1"/>
    <xf numFmtId="0" fontId="6" fillId="3" borderId="0" xfId="0" applyFont="1" applyFill="1" applyAlignment="1">
      <alignment horizontal="center" vertical="center"/>
    </xf>
    <xf numFmtId="0" fontId="0" fillId="3" borderId="0" xfId="0" applyFill="1" applyAlignment="1">
      <alignment vertical="center"/>
    </xf>
    <xf numFmtId="0" fontId="9" fillId="3" borderId="0" xfId="0" applyFont="1" applyFill="1" applyAlignment="1">
      <alignment vertical="center"/>
    </xf>
    <xf numFmtId="0" fontId="16" fillId="3" borderId="0" xfId="0" applyFont="1" applyFill="1" applyAlignment="1">
      <alignment horizontal="left" vertical="center" wrapText="1"/>
    </xf>
    <xf numFmtId="0" fontId="0" fillId="6" borderId="0" xfId="0" applyFill="1" applyAlignment="1">
      <alignment vertical="center"/>
    </xf>
    <xf numFmtId="0" fontId="0" fillId="0" borderId="0" xfId="0" applyAlignment="1">
      <alignment vertical="center"/>
    </xf>
    <xf numFmtId="0" fontId="16" fillId="3" borderId="0" xfId="0" applyFont="1" applyFill="1"/>
    <xf numFmtId="0" fontId="15" fillId="3" borderId="0" xfId="0" applyFont="1" applyFill="1" applyAlignment="1">
      <alignment vertical="center"/>
    </xf>
    <xf numFmtId="0" fontId="10" fillId="3" borderId="0" xfId="1" applyFill="1" applyAlignment="1" applyProtection="1">
      <alignment vertical="center" wrapText="1"/>
    </xf>
    <xf numFmtId="0" fontId="23" fillId="3" borderId="0" xfId="1" applyFont="1" applyFill="1" applyAlignment="1" applyProtection="1">
      <alignment vertical="center" wrapText="1"/>
    </xf>
    <xf numFmtId="0" fontId="10" fillId="0" borderId="0" xfId="1" applyFill="1" applyAlignment="1" applyProtection="1">
      <alignment vertical="center" wrapText="1"/>
    </xf>
    <xf numFmtId="0" fontId="13" fillId="4" borderId="0" xfId="0" applyFont="1" applyFill="1"/>
    <xf numFmtId="0" fontId="14" fillId="4" borderId="0" xfId="0" applyFont="1" applyFill="1"/>
    <xf numFmtId="0" fontId="13" fillId="4" borderId="0" xfId="0" applyFont="1" applyFill="1" applyAlignment="1">
      <alignment horizontal="center" vertical="center"/>
    </xf>
    <xf numFmtId="0" fontId="14" fillId="4" borderId="0" xfId="0" applyFont="1" applyFill="1" applyAlignment="1">
      <alignment vertical="center"/>
    </xf>
    <xf numFmtId="0" fontId="14" fillId="4" borderId="0" xfId="0" applyFont="1" applyFill="1" applyAlignment="1">
      <alignment horizontal="right" vertical="center"/>
    </xf>
    <xf numFmtId="0" fontId="0" fillId="0" borderId="0" xfId="0" applyAlignment="1">
      <alignment horizontal="center"/>
    </xf>
    <xf numFmtId="0" fontId="0" fillId="3" borderId="0" xfId="0" applyFill="1" applyAlignment="1">
      <alignment wrapText="1"/>
    </xf>
    <xf numFmtId="0" fontId="3" fillId="2" borderId="0" xfId="0" applyFont="1" applyFill="1" applyAlignment="1">
      <alignment vertical="center" wrapText="1"/>
    </xf>
    <xf numFmtId="0" fontId="13" fillId="3" borderId="0" xfId="0" applyFont="1" applyFill="1" applyAlignment="1">
      <alignment vertical="center"/>
    </xf>
    <xf numFmtId="0" fontId="33" fillId="3" borderId="0" xfId="0" applyFont="1" applyFill="1"/>
    <xf numFmtId="0" fontId="13" fillId="4" borderId="0" xfId="0" applyFont="1" applyFill="1" applyAlignment="1">
      <alignment wrapText="1"/>
    </xf>
    <xf numFmtId="0" fontId="14" fillId="4" borderId="0" xfId="0" applyFont="1" applyFill="1" applyAlignment="1">
      <alignment vertical="center" wrapText="1"/>
    </xf>
    <xf numFmtId="0" fontId="6" fillId="3" borderId="0" xfId="0" applyFont="1" applyFill="1" applyAlignment="1" applyProtection="1">
      <alignment horizontal="center" vertical="center"/>
      <protection locked="0"/>
    </xf>
    <xf numFmtId="0" fontId="9" fillId="3" borderId="1" xfId="0" applyFont="1" applyFill="1" applyBorder="1" applyAlignment="1" applyProtection="1">
      <alignment horizontal="left" vertical="center" wrapText="1"/>
      <protection locked="0" hidden="1"/>
    </xf>
    <xf numFmtId="0" fontId="9" fillId="5" borderId="1" xfId="0" applyFont="1" applyFill="1" applyBorder="1" applyAlignment="1" applyProtection="1">
      <alignment horizontal="left" vertical="center" wrapText="1"/>
      <protection locked="0" hidden="1"/>
    </xf>
    <xf numFmtId="165" fontId="9" fillId="3" borderId="1" xfId="0" applyNumberFormat="1" applyFont="1" applyFill="1" applyBorder="1" applyAlignment="1" applyProtection="1">
      <alignment horizontal="left" vertical="center" wrapText="1"/>
      <protection locked="0" hidden="1"/>
    </xf>
    <xf numFmtId="165" fontId="9" fillId="3" borderId="1" xfId="0" applyNumberFormat="1" applyFont="1" applyFill="1" applyBorder="1" applyAlignment="1" applyProtection="1">
      <alignment horizontal="left" vertical="center" indent="1"/>
      <protection locked="0" hidden="1"/>
    </xf>
    <xf numFmtId="0" fontId="0" fillId="0" borderId="0" xfId="0" applyProtection="1">
      <protection hidden="1"/>
    </xf>
    <xf numFmtId="0" fontId="26" fillId="3" borderId="0" xfId="0" applyFont="1" applyFill="1" applyAlignment="1" applyProtection="1">
      <alignment horizontal="center" vertical="center"/>
      <protection hidden="1"/>
    </xf>
    <xf numFmtId="165" fontId="34" fillId="10" borderId="13" xfId="0" applyNumberFormat="1" applyFont="1" applyFill="1" applyBorder="1" applyAlignment="1" applyProtection="1">
      <alignment horizontal="left" vertical="center" indent="1"/>
      <protection hidden="1"/>
    </xf>
    <xf numFmtId="0" fontId="9" fillId="6" borderId="0" xfId="0" applyFont="1" applyFill="1" applyAlignment="1" applyProtection="1">
      <alignment horizontal="left" wrapText="1"/>
      <protection hidden="1"/>
    </xf>
    <xf numFmtId="165" fontId="15" fillId="12" borderId="1" xfId="0" applyNumberFormat="1" applyFont="1" applyFill="1" applyBorder="1" applyAlignment="1" applyProtection="1">
      <alignment horizontal="left" vertical="center" wrapText="1"/>
      <protection hidden="1"/>
    </xf>
    <xf numFmtId="0" fontId="15" fillId="3" borderId="0" xfId="0" applyFont="1" applyFill="1" applyAlignment="1" applyProtection="1">
      <alignment wrapText="1"/>
      <protection hidden="1"/>
    </xf>
    <xf numFmtId="0" fontId="2" fillId="2" borderId="0" xfId="0" applyFont="1" applyFill="1" applyAlignment="1" applyProtection="1">
      <alignment vertical="center"/>
      <protection hidden="1"/>
    </xf>
    <xf numFmtId="0" fontId="3"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4" fillId="5" borderId="0" xfId="0" applyFont="1" applyFill="1" applyAlignment="1" applyProtection="1">
      <alignment vertical="center"/>
      <protection hidden="1"/>
    </xf>
    <xf numFmtId="0" fontId="2" fillId="2" borderId="0" xfId="0" applyFont="1" applyFill="1" applyAlignment="1" applyProtection="1">
      <alignment horizontal="center" vertical="center"/>
      <protection hidden="1"/>
    </xf>
    <xf numFmtId="0" fontId="0" fillId="0" borderId="0" xfId="0" applyAlignment="1" applyProtection="1">
      <alignment horizontal="center"/>
      <protection hidden="1"/>
    </xf>
    <xf numFmtId="0" fontId="0" fillId="3" borderId="0" xfId="0" applyFill="1" applyProtection="1">
      <protection hidden="1"/>
    </xf>
    <xf numFmtId="0" fontId="5" fillId="3" borderId="0" xfId="0" applyFont="1" applyFill="1" applyAlignment="1" applyProtection="1">
      <alignment vertical="center"/>
      <protection hidden="1"/>
    </xf>
    <xf numFmtId="0" fontId="6" fillId="3" borderId="0" xfId="0" applyFont="1" applyFill="1" applyAlignment="1" applyProtection="1">
      <alignment vertical="center"/>
      <protection hidden="1"/>
    </xf>
    <xf numFmtId="0" fontId="6" fillId="5" borderId="0" xfId="0" applyFont="1" applyFill="1" applyAlignment="1" applyProtection="1">
      <alignment vertical="center"/>
      <protection hidden="1"/>
    </xf>
    <xf numFmtId="0" fontId="17" fillId="3" borderId="0" xfId="0" applyFont="1" applyFill="1" applyAlignment="1" applyProtection="1">
      <alignment horizontal="center" vertical="center"/>
      <protection hidden="1"/>
    </xf>
    <xf numFmtId="0" fontId="7" fillId="3"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9" fillId="3" borderId="0" xfId="0" applyFont="1" applyFill="1" applyAlignment="1" applyProtection="1">
      <alignment wrapText="1"/>
      <protection hidden="1"/>
    </xf>
    <xf numFmtId="0" fontId="8" fillId="3" borderId="0" xfId="0" applyFont="1" applyFill="1" applyAlignment="1" applyProtection="1">
      <alignment vertical="center"/>
      <protection hidden="1"/>
    </xf>
    <xf numFmtId="0" fontId="15" fillId="3" borderId="0" xfId="0" applyFont="1" applyFill="1" applyAlignment="1" applyProtection="1">
      <alignment vertical="center" wrapText="1"/>
      <protection hidden="1"/>
    </xf>
    <xf numFmtId="0" fontId="0" fillId="0" borderId="0" xfId="0" applyAlignment="1" applyProtection="1">
      <alignment wrapText="1"/>
      <protection hidden="1"/>
    </xf>
    <xf numFmtId="0" fontId="0" fillId="0" borderId="0" xfId="0" applyAlignment="1" applyProtection="1">
      <alignment horizontal="center" wrapText="1"/>
      <protection hidden="1"/>
    </xf>
    <xf numFmtId="0" fontId="2" fillId="2" borderId="0" xfId="0" applyFont="1" applyFill="1" applyAlignment="1" applyProtection="1">
      <alignment horizontal="center" vertical="center" wrapText="1"/>
      <protection hidden="1"/>
    </xf>
    <xf numFmtId="0" fontId="0" fillId="3" borderId="0" xfId="0" applyFill="1" applyAlignment="1" applyProtection="1">
      <alignment wrapText="1"/>
      <protection hidden="1"/>
    </xf>
    <xf numFmtId="0" fontId="9" fillId="3" borderId="0" xfId="0" applyFont="1" applyFill="1" applyAlignment="1" applyProtection="1">
      <alignment horizontal="left" wrapText="1"/>
      <protection hidden="1"/>
    </xf>
    <xf numFmtId="0" fontId="15" fillId="3" borderId="0" xfId="0" applyFont="1" applyFill="1" applyAlignment="1" applyProtection="1">
      <alignment horizontal="left" vertical="center" wrapText="1"/>
      <protection hidden="1"/>
    </xf>
    <xf numFmtId="0" fontId="9" fillId="0" borderId="0" xfId="0" applyFont="1" applyAlignment="1" applyProtection="1">
      <alignment horizontal="left" wrapText="1"/>
      <protection hidden="1"/>
    </xf>
    <xf numFmtId="0" fontId="16" fillId="3" borderId="0" xfId="0" applyFont="1" applyFill="1" applyAlignment="1" applyProtection="1">
      <alignment horizontal="left" vertical="center" indent="1"/>
      <protection hidden="1"/>
    </xf>
    <xf numFmtId="0" fontId="16" fillId="3" borderId="0" xfId="0" applyFont="1" applyFill="1" applyAlignment="1" applyProtection="1">
      <alignment horizontal="left" vertical="center" wrapText="1"/>
      <protection hidden="1"/>
    </xf>
    <xf numFmtId="0" fontId="6" fillId="3" borderId="0" xfId="0" applyFont="1" applyFill="1" applyAlignment="1" applyProtection="1">
      <alignment horizontal="center" vertical="center"/>
      <protection hidden="1"/>
    </xf>
    <xf numFmtId="0" fontId="0" fillId="3" borderId="0" xfId="0" applyFill="1" applyAlignment="1" applyProtection="1">
      <alignment vertical="center"/>
      <protection hidden="1"/>
    </xf>
    <xf numFmtId="0" fontId="9" fillId="3" borderId="0" xfId="0" applyFont="1" applyFill="1" applyProtection="1">
      <protection hidden="1"/>
    </xf>
    <xf numFmtId="0" fontId="12" fillId="3" borderId="0" xfId="1" applyFont="1" applyFill="1" applyAlignment="1" applyProtection="1">
      <alignment vertical="center"/>
      <protection hidden="1"/>
    </xf>
    <xf numFmtId="0" fontId="13" fillId="4" borderId="0" xfId="0" applyFont="1" applyFill="1" applyProtection="1">
      <protection hidden="1"/>
    </xf>
    <xf numFmtId="0" fontId="13" fillId="4" borderId="0" xfId="0" applyFont="1" applyFill="1" applyAlignment="1" applyProtection="1">
      <alignment horizontal="center" vertical="center"/>
      <protection hidden="1"/>
    </xf>
    <xf numFmtId="0" fontId="14" fillId="4" borderId="0" xfId="0" applyFont="1" applyFill="1" applyProtection="1">
      <protection hidden="1"/>
    </xf>
    <xf numFmtId="0" fontId="14" fillId="4" borderId="0" xfId="0" applyFont="1" applyFill="1" applyAlignment="1" applyProtection="1">
      <alignment horizontal="right" vertical="center"/>
      <protection hidden="1"/>
    </xf>
    <xf numFmtId="0" fontId="15" fillId="3" borderId="0" xfId="0" applyFont="1" applyFill="1" applyAlignment="1" applyProtection="1">
      <alignment vertical="center"/>
      <protection hidden="1"/>
    </xf>
    <xf numFmtId="0" fontId="15" fillId="5"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25" fillId="8" borderId="0" xfId="0" applyFont="1" applyFill="1" applyAlignment="1" applyProtection="1">
      <alignment horizontal="center" vertical="center"/>
      <protection hidden="1"/>
    </xf>
    <xf numFmtId="0" fontId="25" fillId="2" borderId="0" xfId="0" applyFont="1" applyFill="1" applyAlignment="1" applyProtection="1">
      <alignment horizontal="center" vertical="center"/>
      <protection hidden="1"/>
    </xf>
    <xf numFmtId="0" fontId="24" fillId="2" borderId="0" xfId="0"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0" fontId="26" fillId="8" borderId="0" xfId="0" applyFont="1" applyFill="1" applyAlignment="1" applyProtection="1">
      <alignment horizontal="left" vertical="center"/>
      <protection hidden="1"/>
    </xf>
    <xf numFmtId="0" fontId="26" fillId="0" borderId="0" xfId="0" applyFont="1" applyAlignment="1" applyProtection="1">
      <alignment horizontal="center" vertical="center"/>
      <protection hidden="1"/>
    </xf>
    <xf numFmtId="0" fontId="27" fillId="3" borderId="0" xfId="0" applyFont="1" applyFill="1" applyAlignment="1" applyProtection="1">
      <alignment vertical="center"/>
      <protection hidden="1"/>
    </xf>
    <xf numFmtId="0" fontId="0" fillId="0" borderId="0" xfId="0" applyAlignment="1" applyProtection="1">
      <alignment horizontal="left" vertical="center" wrapText="1"/>
      <protection hidden="1"/>
    </xf>
    <xf numFmtId="0" fontId="0" fillId="0" borderId="0" xfId="0" applyAlignment="1" applyProtection="1">
      <alignment horizontal="center" vertical="center" wrapText="1"/>
      <protection hidden="1"/>
    </xf>
    <xf numFmtId="0" fontId="26" fillId="3" borderId="0" xfId="0" applyFont="1" applyFill="1" applyAlignment="1" applyProtection="1">
      <alignment horizontal="left" vertical="center"/>
      <protection hidden="1"/>
    </xf>
    <xf numFmtId="0" fontId="30" fillId="0" borderId="0" xfId="0" applyFont="1" applyAlignment="1" applyProtection="1">
      <alignment wrapText="1"/>
      <protection hidden="1"/>
    </xf>
    <xf numFmtId="0" fontId="34" fillId="10" borderId="13" xfId="0" applyFont="1" applyFill="1" applyBorder="1" applyAlignment="1" applyProtection="1">
      <alignment horizontal="left" vertical="center" wrapText="1" indent="1"/>
      <protection hidden="1"/>
    </xf>
    <xf numFmtId="0" fontId="30" fillId="0" borderId="13" xfId="0" applyFont="1" applyBorder="1" applyAlignment="1" applyProtection="1">
      <alignment wrapText="1"/>
      <protection hidden="1"/>
    </xf>
    <xf numFmtId="0" fontId="9" fillId="6" borderId="0" xfId="0" applyFont="1" applyFill="1" applyAlignment="1" applyProtection="1">
      <alignment wrapText="1"/>
      <protection hidden="1"/>
    </xf>
    <xf numFmtId="0" fontId="9" fillId="0" borderId="0" xfId="0" applyFont="1" applyAlignment="1" applyProtection="1">
      <alignment wrapText="1"/>
      <protection hidden="1"/>
    </xf>
    <xf numFmtId="0" fontId="0" fillId="3" borderId="0" xfId="0" applyFill="1" applyAlignment="1" applyProtection="1">
      <alignment horizontal="left" vertical="center" wrapText="1"/>
      <protection hidden="1"/>
    </xf>
    <xf numFmtId="0" fontId="8" fillId="3" borderId="0" xfId="0" applyFont="1" applyFill="1" applyAlignment="1" applyProtection="1">
      <alignment horizontal="left" vertical="center" wrapText="1"/>
      <protection hidden="1"/>
    </xf>
    <xf numFmtId="0" fontId="15" fillId="3" borderId="0" xfId="0" applyFont="1" applyFill="1" applyProtection="1">
      <protection hidden="1"/>
    </xf>
    <xf numFmtId="0" fontId="20" fillId="3" borderId="0" xfId="0" applyFont="1" applyFill="1" applyAlignment="1" applyProtection="1">
      <alignment vertical="center" wrapText="1"/>
      <protection hidden="1"/>
    </xf>
    <xf numFmtId="0" fontId="9" fillId="0" borderId="0" xfId="0" applyFont="1" applyAlignment="1" applyProtection="1">
      <alignment horizontal="center" wrapText="1"/>
      <protection hidden="1"/>
    </xf>
    <xf numFmtId="0" fontId="11" fillId="3" borderId="0" xfId="1" applyFont="1" applyFill="1" applyAlignment="1" applyProtection="1">
      <alignment horizontal="center" vertical="center"/>
      <protection hidden="1"/>
    </xf>
    <xf numFmtId="0" fontId="9" fillId="0" borderId="0" xfId="0" applyFont="1" applyProtection="1">
      <protection hidden="1"/>
    </xf>
    <xf numFmtId="0" fontId="0" fillId="0" borderId="3" xfId="0" applyBorder="1" applyAlignment="1">
      <alignment wrapText="1"/>
    </xf>
    <xf numFmtId="0" fontId="0" fillId="0" borderId="2" xfId="0" applyBorder="1" applyAlignment="1">
      <alignment wrapText="1"/>
    </xf>
    <xf numFmtId="0" fontId="0" fillId="0" borderId="6" xfId="0" applyBorder="1" applyAlignment="1">
      <alignment wrapText="1"/>
    </xf>
    <xf numFmtId="0" fontId="0" fillId="0" borderId="14" xfId="0" applyBorder="1" applyAlignment="1">
      <alignment wrapText="1"/>
    </xf>
    <xf numFmtId="0" fontId="35" fillId="0" borderId="0" xfId="0" applyFont="1" applyAlignment="1">
      <alignment wrapText="1"/>
    </xf>
    <xf numFmtId="0" fontId="35" fillId="0" borderId="6" xfId="0" applyFont="1" applyBorder="1" applyAlignment="1">
      <alignment wrapText="1"/>
    </xf>
    <xf numFmtId="0" fontId="35" fillId="0" borderId="10" xfId="0" applyFont="1" applyBorder="1" applyAlignment="1">
      <alignment wrapText="1"/>
    </xf>
    <xf numFmtId="0" fontId="35" fillId="0" borderId="14" xfId="0" applyFont="1" applyBorder="1" applyAlignment="1">
      <alignment wrapText="1"/>
    </xf>
    <xf numFmtId="0" fontId="35" fillId="0" borderId="7" xfId="0" applyFont="1" applyBorder="1" applyAlignment="1">
      <alignment wrapText="1"/>
    </xf>
    <xf numFmtId="0" fontId="0" fillId="0" borderId="15" xfId="0" applyBorder="1" applyAlignment="1">
      <alignment wrapText="1"/>
    </xf>
    <xf numFmtId="0" fontId="35" fillId="0" borderId="16" xfId="0" applyFont="1" applyBorder="1" applyAlignment="1">
      <alignment wrapText="1"/>
    </xf>
    <xf numFmtId="0" fontId="0" fillId="0" borderId="17" xfId="0" applyBorder="1" applyAlignment="1">
      <alignment wrapText="1"/>
    </xf>
    <xf numFmtId="0" fontId="35" fillId="0" borderId="17" xfId="0" applyFont="1" applyBorder="1" applyAlignment="1">
      <alignment wrapText="1"/>
    </xf>
    <xf numFmtId="0" fontId="0" fillId="0" borderId="18" xfId="0" applyBorder="1" applyAlignment="1">
      <alignment wrapText="1"/>
    </xf>
    <xf numFmtId="0" fontId="37" fillId="3" borderId="0" xfId="0" applyFont="1" applyFill="1" applyProtection="1">
      <protection hidden="1"/>
    </xf>
    <xf numFmtId="0" fontId="37" fillId="3" borderId="0" xfId="0" applyFont="1" applyFill="1" applyAlignment="1" applyProtection="1">
      <alignment vertical="center"/>
      <protection hidden="1"/>
    </xf>
    <xf numFmtId="0" fontId="38" fillId="3" borderId="0" xfId="0" applyFont="1" applyFill="1" applyProtection="1">
      <protection hidden="1"/>
    </xf>
    <xf numFmtId="0" fontId="18" fillId="3" borderId="0" xfId="0" applyFont="1" applyFill="1" applyAlignment="1" applyProtection="1">
      <alignment horizontal="left" vertical="center" wrapText="1"/>
      <protection hidden="1"/>
    </xf>
    <xf numFmtId="0" fontId="36" fillId="3" borderId="0" xfId="0" applyFont="1" applyFill="1" applyAlignment="1">
      <alignment vertical="center"/>
    </xf>
    <xf numFmtId="0" fontId="36" fillId="0" borderId="0" xfId="0" applyFont="1" applyAlignment="1">
      <alignment vertical="center"/>
    </xf>
    <xf numFmtId="0" fontId="40" fillId="3" borderId="0" xfId="1" applyFont="1" applyFill="1" applyAlignment="1">
      <alignment vertical="center"/>
    </xf>
    <xf numFmtId="0" fontId="36" fillId="3" borderId="0" xfId="0" applyFont="1" applyFill="1"/>
    <xf numFmtId="0" fontId="5" fillId="5" borderId="0" xfId="0" applyFont="1" applyFill="1" applyAlignment="1" applyProtection="1">
      <alignment vertical="center"/>
      <protection hidden="1"/>
    </xf>
    <xf numFmtId="165" fontId="5" fillId="12" borderId="1" xfId="0" applyNumberFormat="1" applyFont="1" applyFill="1" applyBorder="1" applyAlignment="1" applyProtection="1">
      <alignment horizontal="left" vertical="center" indent="1"/>
      <protection hidden="1"/>
    </xf>
    <xf numFmtId="165" fontId="5" fillId="12" borderId="1" xfId="0" applyNumberFormat="1" applyFont="1" applyFill="1" applyBorder="1" applyAlignment="1" applyProtection="1">
      <alignment horizontal="left" vertical="center" wrapText="1"/>
      <protection hidden="1"/>
    </xf>
    <xf numFmtId="0" fontId="36" fillId="3" borderId="0" xfId="0" applyFont="1" applyFill="1" applyProtection="1">
      <protection hidden="1"/>
    </xf>
    <xf numFmtId="0" fontId="41" fillId="3" borderId="0" xfId="0" applyFont="1" applyFill="1" applyAlignment="1" applyProtection="1">
      <alignment horizontal="center" vertical="center"/>
      <protection hidden="1"/>
    </xf>
    <xf numFmtId="0" fontId="42" fillId="11" borderId="13" xfId="0" applyFont="1" applyFill="1" applyBorder="1" applyAlignment="1" applyProtection="1">
      <alignment horizontal="left" vertical="center" wrapText="1"/>
      <protection locked="0" hidden="1"/>
    </xf>
    <xf numFmtId="0" fontId="36" fillId="0" borderId="1" xfId="0" applyFont="1" applyBorder="1" applyAlignment="1" applyProtection="1">
      <alignment horizontal="left" vertical="center" wrapText="1"/>
      <protection locked="0" hidden="1"/>
    </xf>
    <xf numFmtId="165" fontId="5" fillId="12" borderId="1" xfId="0" applyNumberFormat="1" applyFont="1" applyFill="1" applyBorder="1" applyAlignment="1" applyProtection="1">
      <alignment horizontal="left" vertical="center"/>
      <protection hidden="1"/>
    </xf>
    <xf numFmtId="165" fontId="43" fillId="13" borderId="1" xfId="0" applyNumberFormat="1" applyFont="1" applyFill="1" applyBorder="1" applyAlignment="1" applyProtection="1">
      <alignment horizontal="left" vertical="center" wrapText="1"/>
      <protection hidden="1"/>
    </xf>
    <xf numFmtId="0" fontId="44" fillId="4" borderId="0" xfId="0" applyFont="1" applyFill="1"/>
    <xf numFmtId="0" fontId="44" fillId="4" borderId="0" xfId="0" applyFont="1" applyFill="1" applyAlignment="1">
      <alignment horizontal="left"/>
    </xf>
    <xf numFmtId="0" fontId="46" fillId="3" borderId="19" xfId="2" applyFill="1" applyProtection="1">
      <alignment vertical="center"/>
    </xf>
    <xf numFmtId="0" fontId="45" fillId="3" borderId="0" xfId="3" applyFill="1" applyProtection="1">
      <alignment vertical="center"/>
    </xf>
    <xf numFmtId="0" fontId="47" fillId="3" borderId="20" xfId="4" applyFill="1" applyProtection="1">
      <alignment vertical="center" wrapText="1"/>
    </xf>
    <xf numFmtId="0" fontId="46" fillId="3" borderId="19" xfId="2" applyFill="1" applyProtection="1">
      <alignment vertical="center"/>
      <protection hidden="1"/>
    </xf>
    <xf numFmtId="0" fontId="45" fillId="3" borderId="0" xfId="5" applyFill="1" applyProtection="1">
      <alignment wrapText="1"/>
      <protection hidden="1"/>
    </xf>
    <xf numFmtId="0" fontId="45" fillId="5" borderId="0" xfId="5" applyFill="1" applyProtection="1">
      <alignment wrapText="1"/>
      <protection hidden="1"/>
    </xf>
    <xf numFmtId="0" fontId="45" fillId="0" borderId="0" xfId="5" applyFill="1" applyProtection="1">
      <alignment wrapText="1"/>
      <protection hidden="1"/>
    </xf>
    <xf numFmtId="0" fontId="45" fillId="3" borderId="0" xfId="5" applyFill="1" applyBorder="1" applyProtection="1">
      <alignment wrapText="1"/>
      <protection hidden="1"/>
    </xf>
    <xf numFmtId="0" fontId="45" fillId="8" borderId="0" xfId="5" applyFill="1" applyBorder="1" applyProtection="1">
      <alignment wrapText="1"/>
      <protection hidden="1"/>
    </xf>
    <xf numFmtId="0" fontId="45" fillId="0" borderId="0" xfId="5" applyFill="1" applyBorder="1" applyProtection="1">
      <alignment wrapText="1"/>
      <protection hidden="1"/>
    </xf>
    <xf numFmtId="0" fontId="45" fillId="3" borderId="0" xfId="3" applyFill="1" applyAlignment="1" applyProtection="1">
      <alignment vertical="center" wrapText="1"/>
    </xf>
    <xf numFmtId="0" fontId="33" fillId="3" borderId="0" xfId="0" applyFont="1" applyFill="1" applyAlignment="1">
      <alignment wrapText="1"/>
    </xf>
    <xf numFmtId="0" fontId="40" fillId="3" borderId="0" xfId="1" applyFont="1" applyFill="1" applyAlignment="1" applyProtection="1">
      <alignment vertical="center"/>
    </xf>
    <xf numFmtId="0" fontId="43" fillId="0" borderId="0" xfId="0" applyFont="1" applyAlignment="1">
      <alignment wrapText="1"/>
    </xf>
    <xf numFmtId="0" fontId="46" fillId="3" borderId="0" xfId="2" applyFill="1" applyBorder="1" applyProtection="1">
      <alignment vertical="center"/>
      <protection hidden="1"/>
    </xf>
    <xf numFmtId="0" fontId="40" fillId="3" borderId="0" xfId="1" applyFont="1" applyFill="1" applyProtection="1">
      <protection hidden="1"/>
    </xf>
    <xf numFmtId="0" fontId="10" fillId="0" borderId="0" xfId="1" applyAlignment="1">
      <alignment wrapText="1"/>
    </xf>
    <xf numFmtId="0" fontId="52" fillId="3" borderId="0" xfId="0" applyFont="1" applyFill="1" applyAlignment="1" applyProtection="1">
      <alignment vertical="center"/>
      <protection hidden="1"/>
    </xf>
    <xf numFmtId="0" fontId="53" fillId="3" borderId="19" xfId="2" applyFont="1" applyFill="1" applyProtection="1">
      <alignment vertical="center"/>
      <protection hidden="1"/>
    </xf>
    <xf numFmtId="0" fontId="49" fillId="3" borderId="0" xfId="0" applyFont="1" applyFill="1" applyAlignment="1">
      <alignment vertical="center"/>
    </xf>
    <xf numFmtId="0" fontId="54" fillId="7" borderId="21" xfId="1" applyFont="1" applyFill="1" applyBorder="1" applyAlignment="1" applyProtection="1">
      <alignment vertical="center"/>
    </xf>
    <xf numFmtId="0" fontId="54" fillId="7" borderId="22" xfId="1" applyFont="1" applyFill="1" applyBorder="1" applyAlignment="1" applyProtection="1">
      <alignment vertical="center"/>
    </xf>
    <xf numFmtId="0" fontId="0" fillId="3" borderId="0" xfId="0" applyFill="1" applyAlignment="1">
      <alignment vertical="center" wrapText="1"/>
    </xf>
    <xf numFmtId="0" fontId="23" fillId="6" borderId="0" xfId="1" applyFont="1" applyFill="1" applyAlignment="1" applyProtection="1">
      <alignment wrapText="1"/>
    </xf>
    <xf numFmtId="0" fontId="21" fillId="7" borderId="21" xfId="1" applyFont="1" applyFill="1" applyBorder="1" applyAlignment="1" applyProtection="1">
      <alignment vertical="center"/>
    </xf>
    <xf numFmtId="0" fontId="22" fillId="7" borderId="22" xfId="1" applyFont="1" applyFill="1" applyBorder="1" applyAlignment="1" applyProtection="1">
      <alignment vertical="center"/>
    </xf>
    <xf numFmtId="0" fontId="55" fillId="3" borderId="0" xfId="1" applyFont="1" applyFill="1" applyAlignment="1" applyProtection="1">
      <alignment wrapText="1"/>
      <protection hidden="1"/>
    </xf>
    <xf numFmtId="0" fontId="0" fillId="0" borderId="0" xfId="0" quotePrefix="1" applyAlignment="1">
      <alignment wrapText="1"/>
    </xf>
    <xf numFmtId="0" fontId="32" fillId="3" borderId="0" xfId="0" applyFont="1" applyFill="1" applyAlignment="1" applyProtection="1">
      <alignment horizontal="center" vertical="center"/>
      <protection hidden="1"/>
    </xf>
    <xf numFmtId="0" fontId="21" fillId="7" borderId="22" xfId="1" applyFont="1" applyFill="1" applyBorder="1" applyAlignment="1" applyProtection="1">
      <alignment vertical="center"/>
    </xf>
    <xf numFmtId="0" fontId="22" fillId="7" borderId="22" xfId="1" applyFont="1" applyFill="1" applyBorder="1" applyAlignment="1" applyProtection="1"/>
    <xf numFmtId="0" fontId="5" fillId="3" borderId="0" xfId="0" applyFont="1" applyFill="1" applyAlignment="1">
      <alignment vertical="center"/>
    </xf>
    <xf numFmtId="0" fontId="6" fillId="0" borderId="0" xfId="0" applyFont="1" applyAlignment="1" applyProtection="1">
      <alignment vertical="center"/>
      <protection hidden="1"/>
    </xf>
    <xf numFmtId="0" fontId="38" fillId="0" borderId="0" xfId="0" applyFont="1" applyProtection="1">
      <protection hidden="1"/>
    </xf>
    <xf numFmtId="0" fontId="46" fillId="0" borderId="0" xfId="2" applyFill="1" applyBorder="1" applyProtection="1">
      <alignment vertical="center"/>
      <protection hidden="1"/>
    </xf>
    <xf numFmtId="0" fontId="37" fillId="0" borderId="0" xfId="0" applyFont="1" applyAlignment="1" applyProtection="1">
      <alignment vertical="center"/>
      <protection hidden="1"/>
    </xf>
    <xf numFmtId="0" fontId="46" fillId="0" borderId="0" xfId="2" applyFill="1" applyBorder="1">
      <alignment vertical="center"/>
    </xf>
    <xf numFmtId="0" fontId="55" fillId="3" borderId="0" xfId="1" applyFont="1" applyFill="1" applyBorder="1" applyAlignment="1" applyProtection="1">
      <alignment vertical="center" wrapText="1"/>
      <protection hidden="1"/>
    </xf>
    <xf numFmtId="0" fontId="56" fillId="3" borderId="0" xfId="5" applyFont="1" applyFill="1" applyProtection="1">
      <alignment wrapText="1"/>
      <protection hidden="1"/>
    </xf>
    <xf numFmtId="0" fontId="58" fillId="3" borderId="0" xfId="1" applyFont="1" applyFill="1" applyAlignment="1" applyProtection="1">
      <alignment wrapText="1"/>
      <protection hidden="1"/>
    </xf>
    <xf numFmtId="0" fontId="5" fillId="0" borderId="0" xfId="0" applyFont="1"/>
    <xf numFmtId="0" fontId="2" fillId="0" borderId="0" xfId="0" applyFont="1" applyAlignment="1" applyProtection="1">
      <alignment vertical="center"/>
      <protection hidden="1"/>
    </xf>
    <xf numFmtId="0" fontId="5" fillId="3" borderId="0" xfId="0" applyFont="1" applyFill="1" applyAlignment="1" applyProtection="1">
      <alignment wrapText="1"/>
      <protection hidden="1"/>
    </xf>
    <xf numFmtId="0" fontId="53" fillId="3" borderId="0" xfId="2" applyFont="1" applyFill="1" applyBorder="1" applyProtection="1">
      <alignment vertical="center"/>
      <protection hidden="1"/>
    </xf>
    <xf numFmtId="0" fontId="53" fillId="0" borderId="0" xfId="2" applyFont="1" applyFill="1" applyBorder="1" applyProtection="1">
      <alignment vertical="center"/>
      <protection hidden="1"/>
    </xf>
    <xf numFmtId="0" fontId="9" fillId="3" borderId="23" xfId="0" applyFont="1" applyFill="1" applyBorder="1" applyAlignment="1" applyProtection="1">
      <alignment horizontal="left" vertical="center" wrapText="1"/>
      <protection locked="0" hidden="1"/>
    </xf>
    <xf numFmtId="165" fontId="15" fillId="12" borderId="13" xfId="0" applyNumberFormat="1" applyFont="1" applyFill="1" applyBorder="1" applyAlignment="1" applyProtection="1">
      <alignment horizontal="left" vertical="center" wrapText="1"/>
      <protection hidden="1"/>
    </xf>
    <xf numFmtId="0" fontId="0" fillId="0" borderId="1" xfId="0" applyBorder="1"/>
    <xf numFmtId="165" fontId="9" fillId="3" borderId="1" xfId="0" applyNumberFormat="1" applyFont="1" applyFill="1" applyBorder="1" applyAlignment="1" applyProtection="1">
      <alignment horizontal="center" vertical="center" wrapText="1"/>
      <protection locked="0" hidden="1"/>
    </xf>
    <xf numFmtId="0" fontId="1" fillId="3" borderId="1" xfId="0" applyFont="1" applyFill="1" applyBorder="1" applyAlignment="1" applyProtection="1">
      <alignment horizontal="left" vertical="center" wrapText="1"/>
      <protection locked="0" hidden="1"/>
    </xf>
    <xf numFmtId="0" fontId="0" fillId="14" borderId="1" xfId="0" applyFill="1" applyBorder="1"/>
    <xf numFmtId="0" fontId="59" fillId="3" borderId="0" xfId="1" applyFont="1" applyFill="1" applyBorder="1" applyAlignment="1" applyProtection="1">
      <alignment vertical="center" wrapText="1"/>
    </xf>
    <xf numFmtId="0" fontId="10" fillId="3" borderId="0" xfId="1" applyFill="1" applyBorder="1" applyAlignment="1" applyProtection="1">
      <alignment vertical="center"/>
    </xf>
    <xf numFmtId="0" fontId="60" fillId="3" borderId="0" xfId="0" applyFont="1" applyFill="1" applyAlignment="1" applyProtection="1">
      <alignment vertical="center" wrapText="1"/>
      <protection locked="0"/>
    </xf>
    <xf numFmtId="0" fontId="1" fillId="3" borderId="0" xfId="0" applyFont="1" applyFill="1" applyAlignment="1">
      <alignment vertical="top" wrapText="1"/>
    </xf>
    <xf numFmtId="0" fontId="1" fillId="3" borderId="1" xfId="0" applyFont="1" applyFill="1" applyBorder="1" applyAlignment="1" applyProtection="1">
      <alignment horizontal="left" vertical="center" wrapText="1" indent="1"/>
      <protection locked="0"/>
    </xf>
    <xf numFmtId="0" fontId="0" fillId="17" borderId="0" xfId="0" applyFill="1" applyAlignment="1">
      <alignment wrapText="1"/>
    </xf>
    <xf numFmtId="0" fontId="1" fillId="3" borderId="0" xfId="0" applyFont="1" applyFill="1" applyAlignment="1" applyProtection="1">
      <alignment horizontal="left" vertical="center" wrapText="1"/>
      <protection locked="0"/>
    </xf>
    <xf numFmtId="0" fontId="1" fillId="3" borderId="0" xfId="0" applyFont="1" applyFill="1" applyAlignment="1">
      <alignment vertical="center" wrapText="1"/>
    </xf>
    <xf numFmtId="0" fontId="1" fillId="3" borderId="0" xfId="0" applyFont="1" applyFill="1" applyAlignment="1" applyProtection="1">
      <alignment vertical="center"/>
      <protection locked="0"/>
    </xf>
    <xf numFmtId="0" fontId="1" fillId="3" borderId="0" xfId="0" applyFont="1" applyFill="1" applyAlignment="1">
      <alignment vertical="center"/>
    </xf>
    <xf numFmtId="0" fontId="1" fillId="3" borderId="0" xfId="0" applyFont="1" applyFill="1" applyAlignment="1" applyProtection="1">
      <alignment horizontal="left" vertical="center"/>
      <protection locked="0"/>
    </xf>
    <xf numFmtId="164" fontId="1" fillId="3" borderId="1" xfId="0" applyNumberFormat="1" applyFont="1" applyFill="1" applyBorder="1" applyAlignment="1" applyProtection="1">
      <alignment horizontal="left" vertical="center" indent="1"/>
      <protection locked="0"/>
    </xf>
    <xf numFmtId="1" fontId="1" fillId="3" borderId="1" xfId="0" applyNumberFormat="1" applyFont="1" applyFill="1" applyBorder="1" applyAlignment="1" applyProtection="1">
      <alignment horizontal="left" vertical="center" indent="1"/>
      <protection locked="0"/>
    </xf>
    <xf numFmtId="0" fontId="1" fillId="3" borderId="1" xfId="0" applyFont="1" applyFill="1" applyBorder="1" applyAlignment="1" applyProtection="1">
      <alignment horizontal="left" vertical="center" indent="1"/>
      <protection locked="0"/>
    </xf>
    <xf numFmtId="0" fontId="1" fillId="5" borderId="1" xfId="0" applyFont="1" applyFill="1" applyBorder="1" applyAlignment="1" applyProtection="1">
      <alignment horizontal="left" vertical="center" wrapText="1"/>
      <protection locked="0" hidden="1"/>
    </xf>
    <xf numFmtId="165" fontId="1" fillId="3" borderId="1" xfId="0" applyNumberFormat="1" applyFont="1" applyFill="1" applyBorder="1" applyAlignment="1" applyProtection="1">
      <alignment horizontal="left" vertical="center" wrapText="1" indent="1"/>
      <protection locked="0" hidden="1"/>
    </xf>
    <xf numFmtId="0" fontId="1" fillId="3" borderId="1" xfId="0" applyFont="1" applyFill="1" applyBorder="1" applyAlignment="1" applyProtection="1">
      <alignment horizontal="left" vertical="center" wrapText="1" indent="1"/>
      <protection locked="0" hidden="1"/>
    </xf>
    <xf numFmtId="165" fontId="1" fillId="3" borderId="1" xfId="0" applyNumberFormat="1" applyFont="1" applyFill="1" applyBorder="1" applyAlignment="1" applyProtection="1">
      <alignment horizontal="left" vertical="center" indent="1"/>
      <protection locked="0" hidden="1"/>
    </xf>
    <xf numFmtId="0" fontId="1" fillId="3" borderId="1" xfId="0" applyFont="1" applyFill="1" applyBorder="1" applyAlignment="1" applyProtection="1">
      <alignment horizontal="left" vertical="center" indent="1"/>
      <protection locked="0" hidden="1"/>
    </xf>
    <xf numFmtId="165" fontId="1" fillId="3" borderId="1" xfId="0" applyNumberFormat="1" applyFont="1" applyFill="1" applyBorder="1" applyAlignment="1" applyProtection="1">
      <alignment horizontal="left" vertical="center" wrapText="1"/>
      <protection locked="0" hidden="1"/>
    </xf>
    <xf numFmtId="1" fontId="1" fillId="3" borderId="1" xfId="0" applyNumberFormat="1" applyFont="1" applyFill="1" applyBorder="1" applyAlignment="1" applyProtection="1">
      <alignment horizontal="left" vertical="center" indent="1"/>
      <protection locked="0" hidden="1"/>
    </xf>
    <xf numFmtId="165" fontId="1" fillId="3" borderId="1" xfId="0" applyNumberFormat="1" applyFont="1" applyFill="1" applyBorder="1" applyAlignment="1" applyProtection="1">
      <alignment horizontal="left" vertical="center"/>
      <protection locked="0" hidden="1"/>
    </xf>
    <xf numFmtId="0" fontId="1" fillId="5" borderId="1" xfId="0" applyFont="1" applyFill="1" applyBorder="1" applyAlignment="1" applyProtection="1">
      <alignment horizontal="left" vertical="center"/>
      <protection locked="0" hidden="1"/>
    </xf>
    <xf numFmtId="165" fontId="1" fillId="3" borderId="1" xfId="0" applyNumberFormat="1" applyFont="1" applyFill="1" applyBorder="1" applyAlignment="1" applyProtection="1">
      <alignment horizontal="left" vertical="center" indent="1"/>
      <protection hidden="1"/>
    </xf>
    <xf numFmtId="166" fontId="1" fillId="3" borderId="1" xfId="6" applyNumberFormat="1" applyFont="1" applyFill="1" applyBorder="1" applyAlignment="1" applyProtection="1">
      <alignment horizontal="left" vertical="center" indent="1"/>
      <protection hidden="1"/>
    </xf>
    <xf numFmtId="165" fontId="1" fillId="0" borderId="1" xfId="0" applyNumberFormat="1" applyFont="1" applyBorder="1" applyAlignment="1" applyProtection="1">
      <alignment horizontal="left" vertical="center" indent="1"/>
      <protection hidden="1"/>
    </xf>
    <xf numFmtId="165" fontId="1" fillId="15" borderId="1" xfId="0" applyNumberFormat="1" applyFont="1" applyFill="1" applyBorder="1" applyAlignment="1" applyProtection="1">
      <alignment horizontal="left" vertical="center" indent="1"/>
      <protection hidden="1"/>
    </xf>
    <xf numFmtId="166" fontId="1" fillId="16" borderId="1" xfId="6" applyNumberFormat="1" applyFont="1" applyFill="1" applyBorder="1" applyAlignment="1" applyProtection="1">
      <alignment horizontal="left" vertical="center" indent="1"/>
      <protection hidden="1"/>
    </xf>
    <xf numFmtId="166" fontId="1" fillId="0" borderId="0" xfId="0" applyNumberFormat="1" applyFont="1"/>
    <xf numFmtId="0" fontId="1" fillId="3" borderId="0" xfId="0" applyFont="1" applyFill="1" applyAlignment="1" applyProtection="1">
      <alignment wrapText="1"/>
      <protection hidden="1"/>
    </xf>
    <xf numFmtId="166" fontId="1" fillId="3" borderId="0" xfId="6" applyNumberFormat="1" applyFont="1" applyFill="1" applyAlignment="1" applyProtection="1">
      <alignment wrapText="1"/>
      <protection hidden="1"/>
    </xf>
    <xf numFmtId="0" fontId="33" fillId="0" borderId="0" xfId="0" applyFont="1"/>
    <xf numFmtId="0" fontId="29" fillId="0" borderId="0" xfId="0" applyFont="1"/>
    <xf numFmtId="0" fontId="55" fillId="3" borderId="0" xfId="1" applyFont="1" applyFill="1" applyBorder="1" applyAlignment="1" applyProtection="1">
      <alignment wrapText="1"/>
      <protection hidden="1"/>
    </xf>
    <xf numFmtId="0" fontId="55" fillId="0" borderId="0" xfId="1" applyFont="1" applyFill="1" applyBorder="1" applyAlignment="1" applyProtection="1">
      <alignment wrapText="1"/>
      <protection hidden="1"/>
    </xf>
    <xf numFmtId="0" fontId="62" fillId="3" borderId="0" xfId="1" applyFont="1" applyFill="1" applyAlignment="1" applyProtection="1">
      <alignment wrapText="1"/>
      <protection hidden="1"/>
    </xf>
    <xf numFmtId="165" fontId="1" fillId="16" borderId="1" xfId="0" applyNumberFormat="1" applyFont="1" applyFill="1" applyBorder="1" applyAlignment="1" applyProtection="1">
      <alignment horizontal="left" vertical="center" indent="1"/>
      <protection hidden="1"/>
    </xf>
    <xf numFmtId="0" fontId="63" fillId="3" borderId="0" xfId="0" applyFont="1" applyFill="1"/>
    <xf numFmtId="0" fontId="10" fillId="0" borderId="0" xfId="1" applyAlignment="1">
      <alignment vertical="top" wrapText="1"/>
    </xf>
    <xf numFmtId="0" fontId="33" fillId="2" borderId="0" xfId="0" applyFont="1" applyFill="1" applyAlignment="1">
      <alignment wrapText="1"/>
    </xf>
    <xf numFmtId="168" fontId="33" fillId="2" borderId="0" xfId="0" applyNumberFormat="1" applyFont="1" applyFill="1" applyAlignment="1">
      <alignment wrapText="1"/>
    </xf>
    <xf numFmtId="167" fontId="33" fillId="2" borderId="0" xfId="6" applyNumberFormat="1" applyFont="1" applyFill="1" applyAlignment="1">
      <alignment wrapText="1"/>
    </xf>
    <xf numFmtId="9" fontId="0" fillId="0" borderId="0" xfId="0" applyNumberFormat="1"/>
    <xf numFmtId="168" fontId="0" fillId="0" borderId="0" xfId="0" applyNumberFormat="1"/>
    <xf numFmtId="167" fontId="0" fillId="0" borderId="0" xfId="6" applyNumberFormat="1" applyFont="1"/>
    <xf numFmtId="10" fontId="0" fillId="0" borderId="0" xfId="0" applyNumberFormat="1"/>
    <xf numFmtId="167" fontId="0" fillId="0" borderId="0" xfId="6" applyNumberFormat="1" applyFont="1" applyFill="1"/>
    <xf numFmtId="169" fontId="0" fillId="0" borderId="0" xfId="0" applyNumberFormat="1" applyAlignment="1">
      <alignment wrapText="1"/>
    </xf>
    <xf numFmtId="0" fontId="65" fillId="3" borderId="0" xfId="6" applyNumberFormat="1" applyFont="1" applyFill="1" applyAlignment="1" applyProtection="1">
      <alignment wrapText="1"/>
      <protection hidden="1"/>
    </xf>
    <xf numFmtId="0" fontId="66" fillId="0" borderId="0" xfId="0" applyFont="1"/>
    <xf numFmtId="0" fontId="5" fillId="3" borderId="0" xfId="0" applyFont="1" applyFill="1" applyAlignment="1">
      <alignment vertical="center" wrapText="1"/>
    </xf>
    <xf numFmtId="0" fontId="0" fillId="17" borderId="0" xfId="0" applyFill="1"/>
    <xf numFmtId="0" fontId="29" fillId="3" borderId="0" xfId="0" applyFont="1" applyFill="1" applyAlignment="1">
      <alignment shrinkToFit="1"/>
    </xf>
    <xf numFmtId="168" fontId="0" fillId="17" borderId="0" xfId="0" applyNumberFormat="1" applyFill="1"/>
    <xf numFmtId="9" fontId="0" fillId="17" borderId="0" xfId="0" applyNumberFormat="1" applyFill="1"/>
    <xf numFmtId="0" fontId="1" fillId="3" borderId="0" xfId="0" applyFont="1" applyFill="1" applyAlignment="1">
      <alignment horizontal="left" wrapText="1"/>
    </xf>
    <xf numFmtId="0" fontId="37" fillId="3" borderId="0" xfId="0" applyFont="1" applyFill="1" applyAlignment="1" applyProtection="1">
      <alignment horizontal="left" wrapText="1"/>
      <protection hidden="1"/>
    </xf>
    <xf numFmtId="0" fontId="37" fillId="3" borderId="0" xfId="0" applyFont="1" applyFill="1" applyAlignment="1" applyProtection="1">
      <alignment horizontal="left" vertical="center" wrapText="1"/>
      <protection hidden="1"/>
    </xf>
    <xf numFmtId="0" fontId="9" fillId="3" borderId="0" xfId="0" applyFont="1" applyFill="1" applyAlignment="1">
      <alignment vertical="center" wrapText="1"/>
    </xf>
    <xf numFmtId="0" fontId="0" fillId="0" borderId="0" xfId="0" applyAlignment="1">
      <alignment vertical="center" wrapText="1"/>
    </xf>
    <xf numFmtId="0" fontId="0" fillId="9" borderId="3" xfId="0" applyFill="1" applyBorder="1" applyAlignment="1">
      <alignment horizontal="left" wrapText="1"/>
    </xf>
    <xf numFmtId="0" fontId="0" fillId="9" borderId="4" xfId="0" applyFill="1" applyBorder="1" applyAlignment="1">
      <alignment horizontal="left" wrapText="1"/>
    </xf>
    <xf numFmtId="0" fontId="1" fillId="3" borderId="1" xfId="0" applyFont="1" applyFill="1" applyBorder="1" applyAlignment="1" applyProtection="1">
      <alignment horizontal="left" vertical="center" wrapText="1"/>
      <protection hidden="1"/>
    </xf>
    <xf numFmtId="171" fontId="1" fillId="3" borderId="1" xfId="0" applyNumberFormat="1" applyFont="1" applyFill="1" applyBorder="1" applyAlignment="1" applyProtection="1">
      <alignment horizontal="left" vertical="center" indent="1"/>
      <protection locked="0"/>
    </xf>
  </cellXfs>
  <cellStyles count="7">
    <cellStyle name="ColHeader" xfId="5" xr:uid="{00000000-0005-0000-0000-000000000000}"/>
    <cellStyle name="Comma" xfId="6" builtinId="3"/>
    <cellStyle name="Hyperlink" xfId="1" builtinId="8"/>
    <cellStyle name="Normal" xfId="0" builtinId="0"/>
    <cellStyle name="PageTitle" xfId="2" xr:uid="{00000000-0005-0000-0000-000004000000}"/>
    <cellStyle name="RowHeader" xfId="3" xr:uid="{00000000-0005-0000-0000-000005000000}"/>
    <cellStyle name="SectionHeader" xfId="4" xr:uid="{00000000-0005-0000-0000-000006000000}"/>
  </cellStyles>
  <dxfs count="116">
    <dxf>
      <font>
        <color theme="2"/>
      </font>
    </dxf>
    <dxf>
      <font>
        <color theme="2"/>
      </font>
    </dxf>
    <dxf>
      <font>
        <color theme="2"/>
      </font>
    </dxf>
    <dxf>
      <font>
        <color theme="2"/>
      </font>
    </dxf>
    <dxf>
      <font>
        <color theme="2"/>
      </font>
    </dxf>
    <dxf>
      <fill>
        <patternFill patternType="mediumGray"/>
      </fill>
    </dxf>
    <dxf>
      <fill>
        <patternFill patternType="mediumGray"/>
      </fill>
    </dxf>
    <dxf>
      <font>
        <color theme="2"/>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dxf>
    <dxf>
      <font>
        <color theme="2" tint="-9.9948118533890809E-2"/>
      </font>
      <fill>
        <patternFill patternType="mediumGray"/>
      </fill>
    </dxf>
    <dxf>
      <font>
        <color theme="2"/>
      </font>
    </dxf>
    <dxf>
      <font>
        <color theme="2"/>
      </font>
    </dxf>
    <dxf>
      <font>
        <color theme="2"/>
      </font>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font>
    </dxf>
    <dxf>
      <font>
        <color theme="2"/>
      </font>
    </dxf>
    <dxf>
      <font>
        <color theme="2"/>
      </font>
    </dxf>
    <dxf>
      <fill>
        <patternFill patternType="mediumGray"/>
      </fill>
    </dxf>
    <dxf>
      <fill>
        <patternFill patternType="mediumGray"/>
      </fill>
    </dxf>
    <dxf>
      <font>
        <color theme="0"/>
      </font>
    </dxf>
    <dxf>
      <font>
        <color theme="2"/>
      </font>
    </dxf>
    <dxf>
      <font>
        <color theme="2"/>
      </font>
    </dxf>
    <dxf>
      <font>
        <color theme="2"/>
      </font>
      <fill>
        <patternFill patternType="mediumGray"/>
      </fill>
    </dxf>
    <dxf>
      <font>
        <color theme="2"/>
      </font>
      <fill>
        <patternFill patternType="mediumGray"/>
      </fill>
    </dxf>
    <dxf>
      <font>
        <color theme="0"/>
      </font>
    </dxf>
    <dxf>
      <font>
        <color theme="2"/>
      </font>
    </dxf>
    <dxf>
      <font>
        <color theme="2"/>
      </font>
    </dxf>
    <dxf>
      <font>
        <color theme="2"/>
      </font>
    </dxf>
    <dxf>
      <font>
        <color theme="2"/>
      </font>
    </dxf>
    <dxf>
      <font>
        <color theme="2"/>
      </font>
    </dxf>
    <dxf>
      <font>
        <color theme="2" tint="-9.9948118533890809E-2"/>
      </font>
      <fill>
        <patternFill patternType="mediumGray"/>
      </fill>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fill>
        <patternFill patternType="mediumGray"/>
      </fill>
    </dxf>
    <dxf>
      <font>
        <color theme="2"/>
      </font>
    </dxf>
    <dxf>
      <font>
        <color theme="2"/>
      </font>
    </dxf>
    <dxf>
      <font>
        <color theme="2"/>
      </font>
    </dxf>
    <dxf>
      <font>
        <color theme="2"/>
      </font>
      <fill>
        <patternFill patternType="mediumGray">
          <bgColor auto="1"/>
        </patternFill>
      </fill>
    </dxf>
    <dxf>
      <font>
        <color theme="2"/>
      </font>
      <fill>
        <patternFill patternType="mediumGray"/>
      </fill>
    </dxf>
    <dxf>
      <font>
        <color theme="0"/>
      </font>
    </dxf>
    <dxf>
      <font>
        <color theme="2"/>
      </font>
    </dxf>
    <dxf>
      <font>
        <color theme="2"/>
      </font>
    </dxf>
    <dxf>
      <font>
        <color theme="2"/>
      </font>
    </dxf>
    <dxf>
      <font>
        <color theme="2"/>
      </font>
    </dxf>
    <dxf>
      <font>
        <color theme="2" tint="-9.9948118533890809E-2"/>
      </font>
    </dxf>
    <dxf>
      <font>
        <color theme="2"/>
      </font>
    </dxf>
    <dxf>
      <fill>
        <patternFill patternType="solid">
          <bgColor theme="0"/>
        </patternFill>
      </fill>
    </dxf>
    <dxf>
      <font>
        <color theme="0" tint="-0.14996795556505021"/>
      </font>
      <fill>
        <patternFill patternType="mediumGray">
          <bgColor auto="1"/>
        </patternFill>
      </fill>
    </dxf>
    <dxf>
      <font>
        <color theme="2" tint="-9.9948118533890809E-2"/>
      </font>
    </dxf>
    <dxf>
      <font>
        <color theme="2"/>
      </font>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dxf>
    <dxf>
      <font>
        <color theme="2" tint="-9.9948118533890809E-2"/>
      </font>
    </dxf>
    <dxf>
      <font>
        <color theme="2" tint="-9.9948118533890809E-2"/>
      </font>
      <fill>
        <patternFill patternType="mediumGray">
          <fgColor auto="1"/>
          <bgColor auto="1"/>
        </patternFill>
      </fill>
    </dxf>
    <dxf>
      <font>
        <color theme="2"/>
      </font>
    </dxf>
    <dxf>
      <font>
        <color theme="2"/>
      </font>
    </dxf>
    <dxf>
      <font>
        <color theme="2" tint="-9.9948118533890809E-2"/>
      </font>
    </dxf>
    <dxf>
      <font>
        <color theme="2"/>
      </font>
    </dxf>
    <dxf>
      <font>
        <color theme="2" tint="-9.9948118533890809E-2"/>
      </font>
      <fill>
        <patternFill patternType="mediumGray">
          <fgColor auto="1"/>
          <bgColor auto="1"/>
        </patternFill>
      </fill>
    </dxf>
    <dxf>
      <font>
        <color theme="2" tint="-9.9948118533890809E-2"/>
      </font>
      <fill>
        <patternFill patternType="mediumGray">
          <fgColor auto="1"/>
          <bgColor auto="1"/>
        </patternFill>
      </fill>
    </dxf>
    <dxf>
      <font>
        <color theme="0"/>
      </font>
    </dxf>
    <dxf>
      <font>
        <color theme="2"/>
      </font>
    </dxf>
    <dxf>
      <font>
        <color theme="2"/>
      </font>
    </dxf>
    <dxf>
      <font>
        <color theme="2"/>
      </font>
    </dxf>
    <dxf>
      <font>
        <color theme="2"/>
      </font>
    </dxf>
    <dxf>
      <font>
        <color theme="2" tint="-9.9948118533890809E-2"/>
      </font>
      <fill>
        <patternFill patternType="mediumGray"/>
      </fill>
    </dxf>
    <dxf>
      <font>
        <color theme="2" tint="-9.9948118533890809E-2"/>
      </font>
      <fill>
        <patternFill patternType="mediumGray"/>
      </fill>
    </dxf>
    <dxf>
      <font>
        <color theme="2" tint="-9.9948118533890809E-2"/>
      </font>
      <fill>
        <patternFill patternType="mediumGray"/>
      </fill>
    </dxf>
    <dxf>
      <font>
        <color theme="2" tint="-9.9948118533890809E-2"/>
      </font>
      <fill>
        <patternFill patternType="mediumGray"/>
      </fill>
    </dxf>
    <dxf>
      <font>
        <color theme="2"/>
      </font>
    </dxf>
    <dxf>
      <font>
        <color theme="2" tint="-9.9948118533890809E-2"/>
      </font>
      <fill>
        <patternFill patternType="mediumGray">
          <bgColor auto="1"/>
        </patternFill>
      </fill>
    </dxf>
    <dxf>
      <font>
        <color theme="2" tint="-9.9948118533890809E-2"/>
      </font>
      <fill>
        <patternFill patternType="mediumGray">
          <bgColor auto="1"/>
        </patternFill>
      </fill>
    </dxf>
    <dxf>
      <font>
        <color theme="0"/>
      </font>
    </dxf>
    <dxf>
      <font>
        <color theme="2"/>
      </font>
    </dxf>
    <dxf>
      <font>
        <color theme="2"/>
      </font>
    </dxf>
    <dxf>
      <font>
        <color rgb="FFFF0000"/>
      </font>
    </dxf>
    <dxf>
      <font>
        <color rgb="FFFF0000"/>
      </font>
    </dxf>
  </dxfs>
  <tableStyles count="0" defaultTableStyle="TableStyleMedium2" defaultPivotStyle="PivotStyleLight16"/>
  <colors>
    <mruColors>
      <color rgb="FFA1AC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theme" Target="theme/theme1.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29" Type="http://purl.oclc.org/ooxml/officeDocument/relationships/calcChain" Target="calcChai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worksheet" Target="worksheets/sheet24.xml"/><Relationship Id="rId32" Type="http://purl.oclc.org/ooxml/officeDocument/relationships/customXml" Target="../customXml/item3.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sharedStrings" Target="sharedStrings.xml"/><Relationship Id="rId10" Type="http://purl.oclc.org/ooxml/officeDocument/relationships/worksheet" Target="worksheets/sheet10.xml"/><Relationship Id="rId19" Type="http://purl.oclc.org/ooxml/officeDocument/relationships/worksheet" Target="worksheets/sheet19.xml"/><Relationship Id="rId31" Type="http://purl.oclc.org/ooxml/officeDocument/relationships/customXml" Target="../customXml/item2.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styles" Target="styles.xml"/><Relationship Id="rId30" Type="http://purl.oclc.org/ooxml/officeDocument/relationships/customXml" Target="../customXml/item1.xml"/></Relationships>
</file>

<file path=xl/drawings/_rels/drawing1.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xdr:from>
      <xdr:col>1</xdr:col>
      <xdr:colOff>2872466</xdr:colOff>
      <xdr:row>23</xdr:row>
      <xdr:rowOff>111125</xdr:rowOff>
    </xdr:from>
    <xdr:to>
      <xdr:col>2</xdr:col>
      <xdr:colOff>0</xdr:colOff>
      <xdr:row>25</xdr:row>
      <xdr:rowOff>118836</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8349341" y="5597525"/>
          <a:ext cx="2328184" cy="331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0</xdr:col>
      <xdr:colOff>34925</xdr:colOff>
      <xdr:row>21</xdr:row>
      <xdr:rowOff>88900</xdr:rowOff>
    </xdr:from>
    <xdr:to>
      <xdr:col>0</xdr:col>
      <xdr:colOff>542925</xdr:colOff>
      <xdr:row>23</xdr:row>
      <xdr:rowOff>34925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purl.oclc.org/ooxml/officeDocument/relationships" r:embed="rId1"/>
        <a:stretch>
          <a:fillRect/>
        </a:stretch>
      </xdr:blipFill>
      <xdr:spPr>
        <a:xfrm>
          <a:off x="1254125" y="5327650"/>
          <a:ext cx="508000" cy="193675"/>
        </a:xfrm>
        <a:prstGeom prst="rect">
          <a:avLst/>
        </a:prstGeom>
      </xdr:spPr>
    </xdr:pic>
    <xdr:clientData/>
  </xdr:twoCellAnchor>
  <xdr:twoCellAnchor editAs="oneCell">
    <xdr:from>
      <xdr:col>1</xdr:col>
      <xdr:colOff>103506</xdr:colOff>
      <xdr:row>18</xdr:row>
      <xdr:rowOff>49530</xdr:rowOff>
    </xdr:from>
    <xdr:to>
      <xdr:col>1</xdr:col>
      <xdr:colOff>840305</xdr:colOff>
      <xdr:row>23</xdr:row>
      <xdr:rowOff>87300</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purl.oclc.org/ooxml/officeDocument/relationships" r:embed="rId2"/>
        <a:stretch>
          <a:fillRect/>
        </a:stretch>
      </xdr:blipFill>
      <xdr:spPr>
        <a:xfrm>
          <a:off x="9857106" y="5772150"/>
          <a:ext cx="736799" cy="64737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xdr:from>
      <xdr:col>1</xdr:col>
      <xdr:colOff>2484248</xdr:colOff>
      <xdr:row>13</xdr:row>
      <xdr:rowOff>66675</xdr:rowOff>
    </xdr:from>
    <xdr:to>
      <xdr:col>1</xdr:col>
      <xdr:colOff>3781425</xdr:colOff>
      <xdr:row>15</xdr:row>
      <xdr:rowOff>47625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6399023" y="2571750"/>
          <a:ext cx="1297177"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0</xdr:col>
      <xdr:colOff>34060</xdr:colOff>
      <xdr:row>10</xdr:row>
      <xdr:rowOff>43872</xdr:rowOff>
    </xdr:from>
    <xdr:to>
      <xdr:col>0</xdr:col>
      <xdr:colOff>542060</xdr:colOff>
      <xdr:row>12</xdr:row>
      <xdr:rowOff>46759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purl.oclc.org/ooxml/officeDocument/relationships" r:embed="rId1"/>
        <a:stretch>
          <a:fillRect/>
        </a:stretch>
      </xdr:blipFill>
      <xdr:spPr>
        <a:xfrm>
          <a:off x="1624735" y="3587172"/>
          <a:ext cx="508000" cy="250537"/>
        </a:xfrm>
        <a:prstGeom prst="rect">
          <a:avLst/>
        </a:prstGeom>
      </xdr:spPr>
    </xdr:pic>
    <xdr:clientData/>
  </xdr:twoCellAnchor>
  <xdr:twoCellAnchor editAs="oneCell">
    <xdr:from>
      <xdr:col>1</xdr:col>
      <xdr:colOff>2706543</xdr:colOff>
      <xdr:row>7</xdr:row>
      <xdr:rowOff>25400</xdr:rowOff>
    </xdr:from>
    <xdr:to>
      <xdr:col>1</xdr:col>
      <xdr:colOff>3509343</xdr:colOff>
      <xdr:row>12</xdr:row>
      <xdr:rowOff>80662</xdr:rowOff>
    </xdr:to>
    <xdr:pic>
      <xdr:nvPicPr>
        <xdr:cNvPr id="5" name="Picture 4">
          <a:extLst>
            <a:ext uri="{FF2B5EF4-FFF2-40B4-BE49-F238E27FC236}">
              <a16:creationId xmlns:a16="http://schemas.microsoft.com/office/drawing/2014/main" id="{00000000-0008-0000-0100-000005000000}"/>
            </a:ext>
          </a:extLst>
        </xdr:cNvPr>
        <xdr:cNvPicPr>
          <a:picLocks/>
        </xdr:cNvPicPr>
      </xdr:nvPicPr>
      <xdr:blipFill>
        <a:blip xmlns:r="http://purl.oclc.org/ooxml/officeDocument/relationships" r:embed="rId2"/>
        <a:stretch>
          <a:fillRect/>
        </a:stretch>
      </xdr:blipFill>
      <xdr:spPr>
        <a:xfrm>
          <a:off x="6621318" y="1787525"/>
          <a:ext cx="802800" cy="67438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xdr:from>
      <xdr:col>2</xdr:col>
      <xdr:colOff>2305050</xdr:colOff>
      <xdr:row>43</xdr:row>
      <xdr:rowOff>65233</xdr:rowOff>
    </xdr:from>
    <xdr:to>
      <xdr:col>3</xdr:col>
      <xdr:colOff>245919</xdr:colOff>
      <xdr:row>44</xdr:row>
      <xdr:rowOff>152400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905750" y="17476933"/>
          <a:ext cx="1331769" cy="210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0</xdr:col>
      <xdr:colOff>505980</xdr:colOff>
      <xdr:row>43</xdr:row>
      <xdr:rowOff>24822</xdr:rowOff>
    </xdr:from>
    <xdr:to>
      <xdr:col>0</xdr:col>
      <xdr:colOff>505980</xdr:colOff>
      <xdr:row>44</xdr:row>
      <xdr:rowOff>63625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purl.oclc.org/ooxml/officeDocument/relationships" r:embed="rId1"/>
        <a:stretch>
          <a:fillRect/>
        </a:stretch>
      </xdr:blipFill>
      <xdr:spPr>
        <a:xfrm>
          <a:off x="505980" y="10540422"/>
          <a:ext cx="508000" cy="235239"/>
        </a:xfrm>
        <a:prstGeom prst="rect">
          <a:avLst/>
        </a:prstGeom>
      </xdr:spPr>
    </xdr:pic>
    <xdr:clientData/>
  </xdr:twoCellAnchor>
  <xdr:twoCellAnchor editAs="oneCell">
    <xdr:from>
      <xdr:col>2</xdr:col>
      <xdr:colOff>3266786</xdr:colOff>
      <xdr:row>37</xdr:row>
      <xdr:rowOff>16742</xdr:rowOff>
    </xdr:from>
    <xdr:to>
      <xdr:col>2</xdr:col>
      <xdr:colOff>3273136</xdr:colOff>
      <xdr:row>41</xdr:row>
      <xdr:rowOff>1127</xdr:rowOff>
    </xdr:to>
    <xdr:pic>
      <xdr:nvPicPr>
        <xdr:cNvPr id="5" name="Picture 4">
          <a:extLst>
            <a:ext uri="{FF2B5EF4-FFF2-40B4-BE49-F238E27FC236}">
              <a16:creationId xmlns:a16="http://schemas.microsoft.com/office/drawing/2014/main" id="{00000000-0008-0000-0200-000005000000}"/>
            </a:ext>
          </a:extLst>
        </xdr:cNvPr>
        <xdr:cNvPicPr>
          <a:picLocks/>
        </xdr:cNvPicPr>
      </xdr:nvPicPr>
      <xdr:blipFill>
        <a:blip xmlns:r="http://purl.oclc.org/ooxml/officeDocument/relationships" r:embed="rId2"/>
        <a:stretch>
          <a:fillRect/>
        </a:stretch>
      </xdr:blipFill>
      <xdr:spPr>
        <a:xfrm>
          <a:off x="8372186" y="9789392"/>
          <a:ext cx="799337" cy="674386"/>
        </a:xfrm>
        <a:prstGeom prst="rect">
          <a:avLst/>
        </a:prstGeom>
      </xdr:spPr>
    </xdr:pic>
    <xdr:clientData/>
  </xdr:twoCellAnchor>
  <xdr:twoCellAnchor editAs="oneCell">
    <xdr:from>
      <xdr:col>1</xdr:col>
      <xdr:colOff>28575</xdr:colOff>
      <xdr:row>40</xdr:row>
      <xdr:rowOff>57150</xdr:rowOff>
    </xdr:from>
    <xdr:to>
      <xdr:col>1</xdr:col>
      <xdr:colOff>542925</xdr:colOff>
      <xdr:row>42</xdr:row>
      <xdr:rowOff>60037</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purl.oclc.org/ooxml/officeDocument/relationships" r:embed="rId1"/>
        <a:stretch>
          <a:fillRect/>
        </a:stretch>
      </xdr:blipFill>
      <xdr:spPr>
        <a:xfrm>
          <a:off x="28575" y="17097375"/>
          <a:ext cx="508000" cy="250537"/>
        </a:xfrm>
        <a:prstGeom prst="rect">
          <a:avLst/>
        </a:prstGeom>
      </xdr:spPr>
    </xdr:pic>
    <xdr:clientData/>
  </xdr:twoCellAnchor>
  <xdr:twoCellAnchor editAs="oneCell">
    <xdr:from>
      <xdr:col>2</xdr:col>
      <xdr:colOff>2657475</xdr:colOff>
      <xdr:row>37</xdr:row>
      <xdr:rowOff>57150</xdr:rowOff>
    </xdr:from>
    <xdr:to>
      <xdr:col>3</xdr:col>
      <xdr:colOff>69375</xdr:colOff>
      <xdr:row>42</xdr:row>
      <xdr:rowOff>112412</xdr:rowOff>
    </xdr:to>
    <xdr:pic>
      <xdr:nvPicPr>
        <xdr:cNvPr id="7" name="Picture 6">
          <a:extLst>
            <a:ext uri="{FF2B5EF4-FFF2-40B4-BE49-F238E27FC236}">
              <a16:creationId xmlns:a16="http://schemas.microsoft.com/office/drawing/2014/main" id="{00000000-0008-0000-0200-000007000000}"/>
            </a:ext>
          </a:extLst>
        </xdr:cNvPr>
        <xdr:cNvPicPr>
          <a:picLocks/>
        </xdr:cNvPicPr>
      </xdr:nvPicPr>
      <xdr:blipFill>
        <a:blip xmlns:r="http://purl.oclc.org/ooxml/officeDocument/relationships" r:embed="rId2"/>
        <a:stretch>
          <a:fillRect/>
        </a:stretch>
      </xdr:blipFill>
      <xdr:spPr>
        <a:xfrm>
          <a:off x="8258175" y="16725900"/>
          <a:ext cx="802800" cy="674387"/>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xdr:from>
      <xdr:col>2</xdr:col>
      <xdr:colOff>2901041</xdr:colOff>
      <xdr:row>16</xdr:row>
      <xdr:rowOff>114299</xdr:rowOff>
    </xdr:from>
    <xdr:to>
      <xdr:col>3</xdr:col>
      <xdr:colOff>971550</xdr:colOff>
      <xdr:row>18</xdr:row>
      <xdr:rowOff>99785</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7682591" y="3600449"/>
          <a:ext cx="1461409" cy="318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6E777A"/>
              </a:solidFill>
            </a:rPr>
            <a:t>© Crown copyright</a:t>
          </a:r>
        </a:p>
      </xdr:txBody>
    </xdr:sp>
    <xdr:clientData/>
  </xdr:twoCellAnchor>
  <xdr:twoCellAnchor editAs="oneCell">
    <xdr:from>
      <xdr:col>1</xdr:col>
      <xdr:colOff>15875</xdr:colOff>
      <xdr:row>14</xdr:row>
      <xdr:rowOff>50800</xdr:rowOff>
    </xdr:from>
    <xdr:to>
      <xdr:col>1</xdr:col>
      <xdr:colOff>520700</xdr:colOff>
      <xdr:row>16</xdr:row>
      <xdr:rowOff>0</xdr:rowOff>
    </xdr:to>
    <xdr:pic>
      <xdr:nvPicPr>
        <xdr:cNvPr id="3" name="Picture 2">
          <a:extLst>
            <a:ext uri="{FF2B5EF4-FFF2-40B4-BE49-F238E27FC236}">
              <a16:creationId xmlns:a16="http://schemas.microsoft.com/office/drawing/2014/main" id="{00000000-0008-0000-1500-000003000000}"/>
            </a:ext>
          </a:extLst>
        </xdr:cNvPr>
        <xdr:cNvPicPr>
          <a:picLocks noChangeAspect="1"/>
        </xdr:cNvPicPr>
      </xdr:nvPicPr>
      <xdr:blipFill>
        <a:blip xmlns:r="http://purl.oclc.org/ooxml/officeDocument/relationships" r:embed="rId1"/>
        <a:stretch>
          <a:fillRect/>
        </a:stretch>
      </xdr:blipFill>
      <xdr:spPr>
        <a:xfrm>
          <a:off x="15875" y="1936750"/>
          <a:ext cx="508000" cy="193675"/>
        </a:xfrm>
        <a:prstGeom prst="rect">
          <a:avLst/>
        </a:prstGeom>
      </xdr:spPr>
    </xdr:pic>
    <xdr:clientData/>
  </xdr:twoCellAnchor>
  <xdr:twoCellAnchor editAs="oneCell">
    <xdr:from>
      <xdr:col>2</xdr:col>
      <xdr:colOff>3140076</xdr:colOff>
      <xdr:row>11</xdr:row>
      <xdr:rowOff>0</xdr:rowOff>
    </xdr:from>
    <xdr:to>
      <xdr:col>3</xdr:col>
      <xdr:colOff>901900</xdr:colOff>
      <xdr:row>16</xdr:row>
      <xdr:rowOff>39675</xdr:rowOff>
    </xdr:to>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purl.oclc.org/ooxml/officeDocument/relationships" r:embed="rId2"/>
        <a:stretch>
          <a:fillRect/>
        </a:stretch>
      </xdr:blipFill>
      <xdr:spPr>
        <a:xfrm>
          <a:off x="7921626" y="2867025"/>
          <a:ext cx="805379" cy="658800"/>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14.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_rels/sheet22.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23.xml.rels><?xml version="1.0" encoding="UTF-8" standalone="yes"?>
<Relationships xmlns="http://schemas.openxmlformats.org/package/2006/relationships"><Relationship Id="rId2" Type="http://purl.oclc.org/ooxml/officeDocument/relationships/drawing" Target="../drawings/drawing4.xml"/><Relationship Id="rId1" Type="http://purl.oclc.org/ooxml/officeDocument/relationships/hyperlink" Target="mailto:f-gassupport@environment-agency.gov.uk" TargetMode="External"/></Relationships>
</file>

<file path=xl/worksheets/_rels/sheet25.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3.xml.rels><?xml version="1.0" encoding="UTF-8" standalone="yes"?>
<Relationships xmlns="http://schemas.openxmlformats.org/package/2006/relationships"><Relationship Id="rId3" Type="http://purl.oclc.org/ooxml/officeDocument/relationships/drawing" Target="../drawings/drawing3.xml"/><Relationship Id="rId2" Type="http://purl.oclc.org/ooxml/officeDocument/relationships/printerSettings" Target="../printerSettings/printerSettings3.bin"/><Relationship Id="rId1" Type="http://purl.oclc.org/ooxml/officeDocument/relationships/hyperlink" Target="https://register.fluorinated-gas.service.gov.uk/" TargetMode="External"/></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35"/>
  <sheetViews>
    <sheetView topLeftCell="A5" workbookViewId="0">
      <selection activeCell="A11" sqref="A11"/>
    </sheetView>
  </sheetViews>
  <sheetFormatPr defaultColWidth="0" defaultRowHeight="14.5" zeroHeight="1"/>
  <cols>
    <col min="1" max="1" width="142.36328125" customWidth="1"/>
    <col min="2" max="2" width="14.453125" customWidth="1"/>
    <col min="3" max="16384" width="9.36328125" hidden="1"/>
  </cols>
  <sheetData>
    <row r="1" spans="1:2" ht="44.5">
      <c r="A1" s="32" t="s">
        <v>0</v>
      </c>
      <c r="B1" s="33"/>
    </row>
    <row r="2" spans="1:2" ht="20.149999999999999" customHeight="1" thickBot="1">
      <c r="A2" s="163" t="s">
        <v>1</v>
      </c>
      <c r="B2" s="38"/>
    </row>
    <row r="3" spans="1:2" ht="41.25" customHeight="1">
      <c r="A3" s="194" t="s">
        <v>2</v>
      </c>
      <c r="B3" s="220"/>
    </row>
    <row r="4" spans="1:2" ht="62.5">
      <c r="A4" s="221" t="s">
        <v>1172</v>
      </c>
      <c r="B4" s="220"/>
    </row>
    <row r="5" spans="1:2" ht="36.75" customHeight="1">
      <c r="A5" s="221" t="s">
        <v>1173</v>
      </c>
      <c r="B5" s="220"/>
    </row>
    <row r="6" spans="1:2" ht="102.75" customHeight="1">
      <c r="A6" s="221" t="s">
        <v>1188</v>
      </c>
      <c r="B6" s="220"/>
    </row>
    <row r="7" spans="1:2" ht="45" customHeight="1">
      <c r="A7" s="221" t="s">
        <v>1178</v>
      </c>
      <c r="B7" s="220"/>
    </row>
    <row r="8" spans="1:2" ht="54.75" customHeight="1">
      <c r="A8" s="216" t="s">
        <v>3</v>
      </c>
      <c r="B8" s="222"/>
    </row>
    <row r="9" spans="1:2" ht="15.5">
      <c r="A9" s="223" t="s">
        <v>4</v>
      </c>
      <c r="B9" s="148"/>
    </row>
    <row r="10" spans="1:2" ht="16.25" customHeight="1">
      <c r="A10" s="223" t="s">
        <v>5</v>
      </c>
      <c r="B10" s="149"/>
    </row>
    <row r="11" spans="1:2" ht="21.65" customHeight="1">
      <c r="A11" s="223" t="s">
        <v>6</v>
      </c>
      <c r="B11" s="224"/>
    </row>
    <row r="12" spans="1:2" ht="15.5">
      <c r="A12" s="222" t="s">
        <v>7</v>
      </c>
      <c r="B12" s="148"/>
    </row>
    <row r="13" spans="1:2" ht="21" customHeight="1">
      <c r="A13" s="223" t="s">
        <v>8</v>
      </c>
      <c r="B13" s="150"/>
    </row>
    <row r="14" spans="1:2" ht="142.5" customHeight="1">
      <c r="A14" s="264" t="s">
        <v>1189</v>
      </c>
      <c r="B14" s="150"/>
    </row>
    <row r="15" spans="1:2" ht="82.4" customHeight="1">
      <c r="A15" s="217" t="s">
        <v>1174</v>
      </c>
      <c r="B15" s="269"/>
    </row>
    <row r="16" spans="1:2" ht="20.149999999999999" customHeight="1">
      <c r="A16" s="151"/>
      <c r="B16" s="269"/>
    </row>
    <row r="17" spans="1:2" ht="20.149999999999999" customHeight="1">
      <c r="A17" s="151"/>
      <c r="B17" s="269"/>
    </row>
    <row r="18" spans="1:2" ht="10.25" customHeight="1">
      <c r="A18" s="49"/>
      <c r="B18" s="49"/>
    </row>
    <row r="19" spans="1:2" ht="10.25" customHeight="1">
      <c r="A19" s="49"/>
      <c r="B19" s="49"/>
    </row>
    <row r="20" spans="1:2" ht="10.25" customHeight="1">
      <c r="A20" s="49"/>
      <c r="B20" s="49"/>
    </row>
    <row r="21" spans="1:2" ht="10.25" customHeight="1">
      <c r="A21" s="49"/>
      <c r="B21" s="49"/>
    </row>
    <row r="22" spans="1:2" ht="10.25" customHeight="1">
      <c r="A22" s="49"/>
      <c r="B22" s="49"/>
    </row>
    <row r="23" spans="1:2" ht="10.25" customHeight="1">
      <c r="A23" s="49"/>
      <c r="B23" s="50"/>
    </row>
    <row r="24" spans="1:2" ht="10.25" customHeight="1">
      <c r="A24" s="49"/>
      <c r="B24" s="49"/>
    </row>
    <row r="25" spans="1:2" ht="15.75" customHeight="1">
      <c r="A25" s="161" t="s">
        <v>9</v>
      </c>
      <c r="B25" s="49"/>
    </row>
    <row r="26" spans="1:2" ht="10.25" customHeight="1">
      <c r="A26" s="49"/>
      <c r="B26" s="49"/>
    </row>
    <row r="27" spans="1:2" ht="10.25" customHeight="1">
      <c r="A27" s="49"/>
      <c r="B27" s="49"/>
    </row>
    <row r="28" spans="1:2" ht="10.25" customHeight="1">
      <c r="A28" s="49"/>
      <c r="B28" s="49"/>
    </row>
    <row r="33" spans="1:2">
      <c r="A33" s="246" t="s">
        <v>1184</v>
      </c>
      <c r="B33" s="245" t="s">
        <v>10</v>
      </c>
    </row>
    <row r="34" spans="1:2"/>
    <row r="35" spans="1:2"/>
  </sheetData>
  <sheetProtection algorithmName="SHA-512" hashValue="E0o94Ms/LTEGVrIy+zBnFR9TetZQOMQK1wd9x6ZfF5zoXoiekKM2sPc/TDqVzaj04HP3zVo0y8+5CuidCnjsOw==" saltValue="MN9GBkSeA2Wd+mDrNhOgbg==" spinCount="100000" sheet="1" objects="1" scenarios="1"/>
  <mergeCells count="1">
    <mergeCell ref="B15:B17"/>
  </mergeCells>
  <pageMargins left="0.7" right="0.7" top="0.75" bottom="0.75" header="0.3" footer="0.3"/>
  <pageSetup paperSize="9" orientation="portrait" horizontalDpi="1200" verticalDpi="1200" r:id="rId1"/>
  <drawing r:id="rId2"/>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OY36"/>
  <sheetViews>
    <sheetView topLeftCell="B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7" width="20.6328125" style="66" customWidth="1"/>
    <col min="8" max="8" width="20.6328125" style="66" hidden="1" customWidth="1"/>
    <col min="9" max="16384" width="9.36328125" style="66" hidden="1"/>
  </cols>
  <sheetData>
    <row r="1" spans="1:415" ht="45">
      <c r="A1" s="72"/>
      <c r="B1" s="73" t="s">
        <v>0</v>
      </c>
      <c r="C1" s="74"/>
      <c r="D1" s="75"/>
      <c r="E1" s="75"/>
      <c r="F1" s="75"/>
      <c r="G1" s="76"/>
      <c r="H1" s="76"/>
    </row>
    <row r="2" spans="1:415" ht="20.149999999999999" customHeight="1">
      <c r="A2" s="78"/>
      <c r="B2" s="206" t="s">
        <v>160</v>
      </c>
      <c r="C2" s="80"/>
      <c r="D2" s="81"/>
      <c r="E2" s="81"/>
      <c r="F2" s="81"/>
      <c r="G2" s="78"/>
      <c r="H2" s="78"/>
    </row>
    <row r="3" spans="1:415" ht="15" customHeight="1">
      <c r="A3" s="78"/>
      <c r="B3" s="146" t="str">
        <f>IF(OR(Feedstock="Yes",ImportProcessAgent="Yes"),"Please fill in details on this form","You do not need to fill in details on this form")</f>
        <v>You do not need to fill in details on this form</v>
      </c>
      <c r="C3" s="79"/>
      <c r="D3" s="152"/>
      <c r="E3" s="152"/>
      <c r="F3" s="152"/>
      <c r="G3" s="155"/>
      <c r="H3" s="78"/>
    </row>
    <row r="4" spans="1:415" s="88" customFormat="1" ht="30" customHeight="1">
      <c r="A4" s="91"/>
      <c r="B4" s="270" t="s">
        <v>161</v>
      </c>
      <c r="C4" s="270"/>
      <c r="D4" s="270"/>
      <c r="E4" s="270"/>
      <c r="F4" s="270"/>
      <c r="G4" s="270"/>
      <c r="H4" s="91"/>
    </row>
    <row r="5" spans="1:415" ht="15" customHeight="1">
      <c r="A5" s="78"/>
      <c r="B5" s="144" t="s">
        <v>51</v>
      </c>
      <c r="C5" s="79"/>
      <c r="D5" s="152"/>
      <c r="E5" s="152"/>
      <c r="F5" s="152"/>
      <c r="G5" s="155"/>
      <c r="H5" s="78"/>
    </row>
    <row r="6" spans="1:415" ht="18">
      <c r="A6" s="78"/>
      <c r="B6" s="83"/>
      <c r="C6" s="83"/>
      <c r="D6" s="84"/>
      <c r="E6" s="84"/>
      <c r="F6" s="84"/>
      <c r="G6" s="78"/>
      <c r="H6" s="78"/>
    </row>
    <row r="7" spans="1:415" ht="78" thickBot="1">
      <c r="A7" s="71"/>
      <c r="B7" s="167" t="s">
        <v>52</v>
      </c>
      <c r="C7" s="167" t="s">
        <v>53</v>
      </c>
      <c r="D7" s="168" t="s">
        <v>54</v>
      </c>
      <c r="E7" s="168" t="s">
        <v>55</v>
      </c>
      <c r="F7" s="168" t="s">
        <v>56</v>
      </c>
      <c r="G7" s="167" t="s">
        <v>162</v>
      </c>
      <c r="H7" s="71"/>
    </row>
    <row r="8" spans="1:415" s="94" customFormat="1" ht="40.25" customHeight="1" thickBot="1">
      <c r="A8" s="92"/>
      <c r="B8" s="62" t="s">
        <v>14</v>
      </c>
      <c r="C8" s="62" t="s">
        <v>14</v>
      </c>
      <c r="D8" s="63">
        <f t="shared" ref="D8:D32" si="0">VLOOKUP($C8,T_Substance_Annexes,2,FALSE)</f>
        <v>0</v>
      </c>
      <c r="E8" s="63">
        <f t="shared" ref="E8:E32" si="1">VLOOKUP($C8,T_Substance_Annexes,3,FALSE)</f>
        <v>0</v>
      </c>
      <c r="F8" s="63">
        <f t="shared" ref="F8:F32" si="2">VLOOKUP($C8,T_Substance_Annexes,5,FALSE)</f>
        <v>0</v>
      </c>
      <c r="G8" s="65"/>
      <c r="H8" s="93"/>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c r="HG8" s="69"/>
      <c r="HH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69"/>
      <c r="IP8" s="69"/>
      <c r="IQ8" s="69"/>
      <c r="IR8" s="69"/>
      <c r="IS8" s="69"/>
      <c r="IT8" s="69"/>
      <c r="IU8" s="69"/>
      <c r="IV8" s="69"/>
      <c r="IW8" s="69"/>
      <c r="IX8" s="69"/>
      <c r="IY8" s="69"/>
      <c r="IZ8" s="69"/>
      <c r="JA8" s="69"/>
      <c r="JB8" s="69"/>
      <c r="JC8" s="69"/>
      <c r="JD8" s="69"/>
      <c r="JE8" s="69"/>
      <c r="JF8" s="69"/>
      <c r="JG8" s="69"/>
      <c r="JH8" s="69"/>
      <c r="JI8" s="69"/>
      <c r="JJ8" s="69"/>
      <c r="JK8" s="69"/>
      <c r="JL8" s="69"/>
      <c r="JM8" s="69"/>
      <c r="JN8" s="69"/>
      <c r="JO8" s="69"/>
      <c r="JP8" s="69"/>
      <c r="JQ8" s="69"/>
      <c r="JR8" s="69"/>
      <c r="JS8" s="69"/>
      <c r="JT8" s="69"/>
      <c r="JU8" s="69"/>
      <c r="JV8" s="69"/>
      <c r="JW8" s="69"/>
      <c r="JX8" s="69"/>
      <c r="JY8" s="69"/>
      <c r="JZ8" s="69"/>
      <c r="KA8" s="69"/>
      <c r="KB8" s="69"/>
      <c r="KC8" s="69"/>
      <c r="KD8" s="69"/>
      <c r="KE8" s="69"/>
      <c r="KF8" s="69"/>
      <c r="KG8" s="69"/>
      <c r="KH8" s="69"/>
      <c r="KI8" s="69"/>
      <c r="KJ8" s="69"/>
      <c r="KK8" s="69"/>
      <c r="KL8" s="69"/>
      <c r="KM8" s="69"/>
      <c r="KN8" s="69"/>
      <c r="KO8" s="69"/>
      <c r="KP8" s="69"/>
      <c r="KQ8" s="69"/>
      <c r="KR8" s="69"/>
      <c r="KS8" s="69"/>
      <c r="KT8" s="69"/>
      <c r="KU8" s="69"/>
      <c r="KV8" s="69"/>
      <c r="KW8" s="69"/>
      <c r="KX8" s="69"/>
      <c r="KY8" s="69"/>
      <c r="KZ8" s="69"/>
      <c r="LA8" s="69"/>
      <c r="LB8" s="69"/>
      <c r="LC8" s="69"/>
      <c r="LD8" s="69"/>
      <c r="LE8" s="69"/>
      <c r="LF8" s="69"/>
      <c r="LG8" s="69"/>
      <c r="LH8" s="69"/>
      <c r="LI8" s="69"/>
      <c r="LJ8" s="69"/>
      <c r="LK8" s="69"/>
      <c r="LL8" s="69"/>
      <c r="LM8" s="69"/>
      <c r="LN8" s="69"/>
      <c r="LO8" s="69"/>
      <c r="LP8" s="69"/>
      <c r="LQ8" s="69"/>
      <c r="LR8" s="69"/>
      <c r="LS8" s="69"/>
      <c r="LT8" s="69"/>
      <c r="LU8" s="69"/>
      <c r="LV8" s="69"/>
      <c r="LW8" s="69"/>
      <c r="LX8" s="69"/>
      <c r="LY8" s="69"/>
      <c r="LZ8" s="69"/>
      <c r="MA8" s="69"/>
      <c r="MB8" s="69"/>
      <c r="MC8" s="69"/>
      <c r="MD8" s="69"/>
      <c r="ME8" s="69"/>
      <c r="MF8" s="69"/>
      <c r="MG8" s="69"/>
      <c r="MH8" s="69"/>
      <c r="MI8" s="69"/>
      <c r="MJ8" s="69"/>
      <c r="MK8" s="69"/>
      <c r="ML8" s="69"/>
      <c r="MM8" s="69"/>
      <c r="MN8" s="69"/>
      <c r="MO8" s="69"/>
      <c r="MP8" s="69"/>
      <c r="MQ8" s="69"/>
      <c r="MR8" s="69"/>
      <c r="MS8" s="69"/>
      <c r="MT8" s="69"/>
      <c r="MU8" s="69"/>
      <c r="MV8" s="69"/>
      <c r="MW8" s="69"/>
      <c r="MX8" s="69"/>
      <c r="MY8" s="69"/>
      <c r="MZ8" s="69"/>
      <c r="NA8" s="69"/>
      <c r="NB8" s="69"/>
      <c r="NC8" s="69"/>
      <c r="ND8" s="69"/>
      <c r="NE8" s="69"/>
      <c r="NF8" s="69"/>
      <c r="NG8" s="69"/>
      <c r="NH8" s="69"/>
      <c r="NI8" s="69"/>
      <c r="NJ8" s="69"/>
      <c r="NK8" s="69"/>
      <c r="NL8" s="69"/>
      <c r="NM8" s="69"/>
      <c r="NN8" s="69"/>
      <c r="NO8" s="69"/>
      <c r="NP8" s="69"/>
      <c r="NQ8" s="69"/>
      <c r="NR8" s="69"/>
      <c r="NS8" s="69"/>
      <c r="NT8" s="69"/>
      <c r="NU8" s="69"/>
      <c r="NV8" s="69"/>
      <c r="NW8" s="69"/>
      <c r="NX8" s="69"/>
      <c r="NY8" s="69"/>
      <c r="NZ8" s="69"/>
      <c r="OA8" s="69"/>
      <c r="OB8" s="69"/>
      <c r="OC8" s="69"/>
      <c r="OD8" s="69"/>
      <c r="OE8" s="69"/>
      <c r="OF8" s="69"/>
      <c r="OG8" s="69"/>
      <c r="OH8" s="69"/>
      <c r="OI8" s="69"/>
      <c r="OJ8" s="69"/>
      <c r="OK8" s="69"/>
      <c r="OL8" s="69"/>
      <c r="OM8" s="69"/>
      <c r="ON8" s="69"/>
      <c r="OO8" s="69"/>
      <c r="OP8" s="69"/>
      <c r="OQ8" s="69"/>
      <c r="OR8" s="69"/>
      <c r="OS8" s="69"/>
      <c r="OT8" s="69"/>
      <c r="OU8" s="69"/>
      <c r="OV8" s="69"/>
      <c r="OW8" s="69"/>
      <c r="OX8" s="69"/>
      <c r="OY8" s="69"/>
    </row>
    <row r="9" spans="1:415" s="94" customFormat="1" ht="40.25" customHeight="1" thickBot="1">
      <c r="A9" s="92"/>
      <c r="B9" s="62" t="s">
        <v>14</v>
      </c>
      <c r="C9" s="62" t="s">
        <v>14</v>
      </c>
      <c r="D9" s="63">
        <f t="shared" si="0"/>
        <v>0</v>
      </c>
      <c r="E9" s="63">
        <f t="shared" si="1"/>
        <v>0</v>
      </c>
      <c r="F9" s="63">
        <f t="shared" si="2"/>
        <v>0</v>
      </c>
      <c r="G9" s="65"/>
      <c r="H9" s="93"/>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c r="CC9" s="69"/>
      <c r="CD9" s="69"/>
      <c r="CE9" s="69"/>
      <c r="CF9" s="69"/>
      <c r="CG9" s="69"/>
      <c r="CH9" s="69"/>
      <c r="CI9" s="69"/>
      <c r="CJ9" s="69"/>
      <c r="CK9" s="69"/>
      <c r="CL9" s="69"/>
      <c r="CM9" s="69"/>
      <c r="CN9" s="69"/>
      <c r="CO9" s="69"/>
      <c r="CP9" s="69"/>
      <c r="CQ9" s="69"/>
      <c r="CR9" s="69"/>
      <c r="CS9" s="69"/>
      <c r="CT9" s="69"/>
      <c r="CU9" s="69"/>
      <c r="CV9" s="69"/>
      <c r="CW9" s="69"/>
      <c r="CX9" s="69"/>
      <c r="CY9" s="69"/>
      <c r="CZ9" s="69"/>
      <c r="DA9" s="69"/>
      <c r="DB9" s="69"/>
      <c r="DC9" s="69"/>
      <c r="DD9" s="69"/>
      <c r="DE9" s="69"/>
      <c r="DF9" s="69"/>
      <c r="DG9" s="69"/>
      <c r="DH9" s="69"/>
      <c r="DI9" s="69"/>
      <c r="DJ9" s="69"/>
      <c r="DK9" s="69"/>
      <c r="DL9" s="69"/>
      <c r="DM9" s="69"/>
      <c r="DN9" s="69"/>
      <c r="DO9" s="69"/>
      <c r="DP9" s="69"/>
      <c r="DQ9" s="69"/>
      <c r="DR9" s="69"/>
      <c r="DS9" s="69"/>
      <c r="DT9" s="69"/>
      <c r="DU9" s="69"/>
      <c r="DV9" s="69"/>
      <c r="DW9" s="69"/>
      <c r="DX9" s="69"/>
      <c r="DY9" s="69"/>
      <c r="DZ9" s="69"/>
      <c r="EA9" s="69"/>
      <c r="EB9" s="69"/>
      <c r="EC9" s="69"/>
      <c r="ED9" s="69"/>
      <c r="EE9" s="69"/>
      <c r="EF9" s="69"/>
      <c r="EG9" s="69"/>
      <c r="EH9" s="69"/>
      <c r="EI9" s="69"/>
      <c r="EJ9" s="69"/>
      <c r="EK9" s="69"/>
      <c r="EL9" s="69"/>
      <c r="EM9" s="69"/>
      <c r="EN9" s="69"/>
      <c r="EO9" s="69"/>
      <c r="EP9" s="69"/>
      <c r="EQ9" s="69"/>
      <c r="ER9" s="69"/>
      <c r="ES9" s="69"/>
      <c r="ET9" s="69"/>
      <c r="EU9" s="69"/>
      <c r="EV9" s="69"/>
      <c r="EW9" s="69"/>
      <c r="EX9" s="69"/>
      <c r="EY9" s="69"/>
      <c r="EZ9" s="69"/>
      <c r="FA9" s="69"/>
      <c r="FB9" s="69"/>
      <c r="FC9" s="69"/>
      <c r="FD9" s="69"/>
      <c r="FE9" s="69"/>
      <c r="FF9" s="69"/>
      <c r="FG9" s="69"/>
      <c r="FH9" s="69"/>
      <c r="FI9" s="69"/>
      <c r="FJ9" s="69"/>
      <c r="FK9" s="69"/>
      <c r="FL9" s="69"/>
      <c r="FM9" s="69"/>
      <c r="FN9" s="69"/>
      <c r="FO9" s="69"/>
      <c r="FP9" s="69"/>
      <c r="FQ9" s="69"/>
      <c r="FR9" s="69"/>
      <c r="FS9" s="69"/>
      <c r="FT9" s="69"/>
      <c r="FU9" s="69"/>
      <c r="FV9" s="69"/>
      <c r="FW9" s="69"/>
      <c r="FX9" s="69"/>
      <c r="FY9" s="69"/>
      <c r="FZ9" s="69"/>
      <c r="GA9" s="69"/>
      <c r="GB9" s="69"/>
      <c r="GC9" s="69"/>
      <c r="GD9" s="69"/>
      <c r="GE9" s="69"/>
      <c r="GF9" s="69"/>
      <c r="GG9" s="69"/>
      <c r="GH9" s="69"/>
      <c r="GI9" s="69"/>
      <c r="GJ9" s="69"/>
      <c r="GK9" s="69"/>
      <c r="GL9" s="69"/>
      <c r="GM9" s="69"/>
      <c r="GN9" s="69"/>
      <c r="GO9" s="69"/>
      <c r="GP9" s="69"/>
      <c r="GQ9" s="69"/>
      <c r="GR9" s="69"/>
      <c r="GS9" s="69"/>
      <c r="GT9" s="69"/>
      <c r="GU9" s="69"/>
      <c r="GV9" s="69"/>
      <c r="GW9" s="69"/>
      <c r="GX9" s="69"/>
      <c r="GY9" s="69"/>
      <c r="GZ9" s="69"/>
      <c r="HA9" s="69"/>
      <c r="HB9" s="69"/>
      <c r="HC9" s="69"/>
      <c r="HD9" s="69"/>
      <c r="HE9" s="69"/>
      <c r="HF9" s="69"/>
      <c r="HG9" s="69"/>
      <c r="HH9" s="69"/>
      <c r="HI9" s="69"/>
      <c r="HJ9" s="69"/>
      <c r="HK9" s="69"/>
      <c r="HL9" s="69"/>
      <c r="HM9" s="69"/>
      <c r="HN9" s="69"/>
      <c r="HO9" s="69"/>
      <c r="HP9" s="69"/>
      <c r="HQ9" s="69"/>
      <c r="HR9" s="69"/>
      <c r="HS9" s="69"/>
      <c r="HT9" s="69"/>
      <c r="HU9" s="69"/>
      <c r="HV9" s="69"/>
      <c r="HW9" s="69"/>
      <c r="HX9" s="69"/>
      <c r="HY9" s="69"/>
      <c r="HZ9" s="69"/>
      <c r="IA9" s="69"/>
      <c r="IB9" s="69"/>
      <c r="IC9" s="69"/>
      <c r="ID9" s="69"/>
      <c r="IE9" s="69"/>
      <c r="IF9" s="69"/>
      <c r="IG9" s="69"/>
      <c r="IH9" s="69"/>
      <c r="II9" s="69"/>
      <c r="IJ9" s="69"/>
      <c r="IK9" s="69"/>
      <c r="IL9" s="69"/>
      <c r="IM9" s="69"/>
      <c r="IN9" s="69"/>
      <c r="IO9" s="69"/>
      <c r="IP9" s="69"/>
      <c r="IQ9" s="69"/>
      <c r="IR9" s="69"/>
      <c r="IS9" s="69"/>
      <c r="IT9" s="69"/>
      <c r="IU9" s="69"/>
      <c r="IV9" s="69"/>
      <c r="IW9" s="69"/>
      <c r="IX9" s="69"/>
      <c r="IY9" s="69"/>
      <c r="IZ9" s="69"/>
      <c r="JA9" s="69"/>
      <c r="JB9" s="69"/>
      <c r="JC9" s="69"/>
      <c r="JD9" s="69"/>
      <c r="JE9" s="69"/>
      <c r="JF9" s="69"/>
      <c r="JG9" s="69"/>
      <c r="JH9" s="69"/>
      <c r="JI9" s="69"/>
      <c r="JJ9" s="69"/>
      <c r="JK9" s="69"/>
      <c r="JL9" s="69"/>
      <c r="JM9" s="69"/>
      <c r="JN9" s="69"/>
      <c r="JO9" s="69"/>
      <c r="JP9" s="69"/>
      <c r="JQ9" s="69"/>
      <c r="JR9" s="69"/>
      <c r="JS9" s="69"/>
      <c r="JT9" s="69"/>
      <c r="JU9" s="69"/>
      <c r="JV9" s="69"/>
      <c r="JW9" s="69"/>
      <c r="JX9" s="69"/>
      <c r="JY9" s="69"/>
      <c r="JZ9" s="69"/>
      <c r="KA9" s="69"/>
      <c r="KB9" s="69"/>
      <c r="KC9" s="69"/>
      <c r="KD9" s="69"/>
      <c r="KE9" s="69"/>
      <c r="KF9" s="69"/>
      <c r="KG9" s="69"/>
      <c r="KH9" s="69"/>
      <c r="KI9" s="69"/>
      <c r="KJ9" s="69"/>
      <c r="KK9" s="69"/>
      <c r="KL9" s="69"/>
      <c r="KM9" s="69"/>
      <c r="KN9" s="69"/>
      <c r="KO9" s="69"/>
      <c r="KP9" s="69"/>
      <c r="KQ9" s="69"/>
      <c r="KR9" s="69"/>
      <c r="KS9" s="69"/>
      <c r="KT9" s="69"/>
      <c r="KU9" s="69"/>
      <c r="KV9" s="69"/>
      <c r="KW9" s="69"/>
      <c r="KX9" s="69"/>
      <c r="KY9" s="69"/>
      <c r="KZ9" s="69"/>
      <c r="LA9" s="69"/>
      <c r="LB9" s="69"/>
      <c r="LC9" s="69"/>
      <c r="LD9" s="69"/>
      <c r="LE9" s="69"/>
      <c r="LF9" s="69"/>
      <c r="LG9" s="69"/>
      <c r="LH9" s="69"/>
      <c r="LI9" s="69"/>
      <c r="LJ9" s="69"/>
      <c r="LK9" s="69"/>
      <c r="LL9" s="69"/>
      <c r="LM9" s="69"/>
      <c r="LN9" s="69"/>
      <c r="LO9" s="69"/>
      <c r="LP9" s="69"/>
      <c r="LQ9" s="69"/>
      <c r="LR9" s="69"/>
      <c r="LS9" s="69"/>
      <c r="LT9" s="69"/>
      <c r="LU9" s="69"/>
      <c r="LV9" s="69"/>
      <c r="LW9" s="69"/>
      <c r="LX9" s="69"/>
      <c r="LY9" s="69"/>
      <c r="LZ9" s="69"/>
      <c r="MA9" s="69"/>
      <c r="MB9" s="69"/>
      <c r="MC9" s="69"/>
      <c r="MD9" s="69"/>
      <c r="ME9" s="69"/>
      <c r="MF9" s="69"/>
      <c r="MG9" s="69"/>
      <c r="MH9" s="69"/>
      <c r="MI9" s="69"/>
      <c r="MJ9" s="69"/>
      <c r="MK9" s="69"/>
      <c r="ML9" s="69"/>
      <c r="MM9" s="69"/>
      <c r="MN9" s="69"/>
      <c r="MO9" s="69"/>
      <c r="MP9" s="69"/>
      <c r="MQ9" s="69"/>
      <c r="MR9" s="69"/>
      <c r="MS9" s="69"/>
      <c r="MT9" s="69"/>
      <c r="MU9" s="69"/>
      <c r="MV9" s="69"/>
      <c r="MW9" s="69"/>
      <c r="MX9" s="69"/>
      <c r="MY9" s="69"/>
      <c r="MZ9" s="69"/>
      <c r="NA9" s="69"/>
      <c r="NB9" s="69"/>
      <c r="NC9" s="69"/>
      <c r="ND9" s="69"/>
      <c r="NE9" s="69"/>
      <c r="NF9" s="69"/>
      <c r="NG9" s="69"/>
      <c r="NH9" s="69"/>
      <c r="NI9" s="69"/>
      <c r="NJ9" s="69"/>
      <c r="NK9" s="69"/>
      <c r="NL9" s="69"/>
      <c r="NM9" s="69"/>
      <c r="NN9" s="69"/>
      <c r="NO9" s="69"/>
      <c r="NP9" s="69"/>
      <c r="NQ9" s="69"/>
      <c r="NR9" s="69"/>
      <c r="NS9" s="69"/>
      <c r="NT9" s="69"/>
      <c r="NU9" s="69"/>
      <c r="NV9" s="69"/>
      <c r="NW9" s="69"/>
      <c r="NX9" s="69"/>
      <c r="NY9" s="69"/>
      <c r="NZ9" s="69"/>
      <c r="OA9" s="69"/>
      <c r="OB9" s="69"/>
      <c r="OC9" s="69"/>
      <c r="OD9" s="69"/>
      <c r="OE9" s="69"/>
      <c r="OF9" s="69"/>
      <c r="OG9" s="69"/>
      <c r="OH9" s="69"/>
      <c r="OI9" s="69"/>
      <c r="OJ9" s="69"/>
      <c r="OK9" s="69"/>
      <c r="OL9" s="69"/>
      <c r="OM9" s="69"/>
      <c r="ON9" s="69"/>
      <c r="OO9" s="69"/>
      <c r="OP9" s="69"/>
      <c r="OQ9" s="69"/>
      <c r="OR9" s="69"/>
      <c r="OS9" s="69"/>
      <c r="OT9" s="69"/>
      <c r="OU9" s="69"/>
      <c r="OV9" s="69"/>
      <c r="OW9" s="69"/>
      <c r="OX9" s="69"/>
      <c r="OY9" s="69"/>
    </row>
    <row r="10" spans="1:415" s="94" customFormat="1" ht="40.25" customHeight="1" thickBot="1">
      <c r="A10" s="92"/>
      <c r="B10" s="62" t="s">
        <v>14</v>
      </c>
      <c r="C10" s="62" t="s">
        <v>14</v>
      </c>
      <c r="D10" s="63">
        <f t="shared" si="0"/>
        <v>0</v>
      </c>
      <c r="E10" s="63">
        <f t="shared" si="1"/>
        <v>0</v>
      </c>
      <c r="F10" s="63">
        <f t="shared" si="2"/>
        <v>0</v>
      </c>
      <c r="G10" s="65"/>
      <c r="H10" s="93"/>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c r="CC10" s="69"/>
      <c r="CD10" s="69"/>
      <c r="CE10" s="69"/>
      <c r="CF10" s="69"/>
      <c r="CG10" s="69"/>
      <c r="CH10" s="69"/>
      <c r="CI10" s="69"/>
      <c r="CJ10" s="69"/>
      <c r="CK10" s="69"/>
      <c r="CL10" s="69"/>
      <c r="CM10" s="69"/>
      <c r="CN10" s="69"/>
      <c r="CO10" s="69"/>
      <c r="CP10" s="69"/>
      <c r="CQ10" s="69"/>
      <c r="CR10" s="69"/>
      <c r="CS10" s="69"/>
      <c r="CT10" s="69"/>
      <c r="CU10" s="69"/>
      <c r="CV10" s="69"/>
      <c r="CW10" s="69"/>
      <c r="CX10" s="69"/>
      <c r="CY10" s="69"/>
      <c r="CZ10" s="69"/>
      <c r="DA10" s="69"/>
      <c r="DB10" s="69"/>
      <c r="DC10" s="69"/>
      <c r="DD10" s="69"/>
      <c r="DE10" s="69"/>
      <c r="DF10" s="69"/>
      <c r="DG10" s="69"/>
      <c r="DH10" s="69"/>
      <c r="DI10" s="69"/>
      <c r="DJ10" s="69"/>
      <c r="DK10" s="69"/>
      <c r="DL10" s="69"/>
      <c r="DM10" s="69"/>
      <c r="DN10" s="69"/>
      <c r="DO10" s="69"/>
      <c r="DP10" s="69"/>
      <c r="DQ10" s="69"/>
      <c r="DR10" s="69"/>
      <c r="DS10" s="69"/>
      <c r="DT10" s="69"/>
      <c r="DU10" s="69"/>
      <c r="DV10" s="69"/>
      <c r="DW10" s="69"/>
      <c r="DX10" s="69"/>
      <c r="DY10" s="69"/>
      <c r="DZ10" s="69"/>
      <c r="EA10" s="69"/>
      <c r="EB10" s="69"/>
      <c r="EC10" s="69"/>
      <c r="ED10" s="69"/>
      <c r="EE10" s="69"/>
      <c r="EF10" s="69"/>
      <c r="EG10" s="69"/>
      <c r="EH10" s="69"/>
      <c r="EI10" s="69"/>
      <c r="EJ10" s="69"/>
      <c r="EK10" s="69"/>
      <c r="EL10" s="69"/>
      <c r="EM10" s="69"/>
      <c r="EN10" s="69"/>
      <c r="EO10" s="69"/>
      <c r="EP10" s="69"/>
      <c r="EQ10" s="69"/>
      <c r="ER10" s="69"/>
      <c r="ES10" s="69"/>
      <c r="ET10" s="69"/>
      <c r="EU10" s="69"/>
      <c r="EV10" s="69"/>
      <c r="EW10" s="69"/>
      <c r="EX10" s="69"/>
      <c r="EY10" s="69"/>
      <c r="EZ10" s="69"/>
      <c r="FA10" s="69"/>
      <c r="FB10" s="69"/>
      <c r="FC10" s="69"/>
      <c r="FD10" s="69"/>
      <c r="FE10" s="69"/>
      <c r="FF10" s="69"/>
      <c r="FG10" s="69"/>
      <c r="FH10" s="69"/>
      <c r="FI10" s="69"/>
      <c r="FJ10" s="69"/>
      <c r="FK10" s="69"/>
      <c r="FL10" s="69"/>
      <c r="FM10" s="69"/>
      <c r="FN10" s="69"/>
      <c r="FO10" s="69"/>
      <c r="FP10" s="69"/>
      <c r="FQ10" s="69"/>
      <c r="FR10" s="69"/>
      <c r="FS10" s="69"/>
      <c r="FT10" s="69"/>
      <c r="FU10" s="69"/>
      <c r="FV10" s="69"/>
      <c r="FW10" s="69"/>
      <c r="FX10" s="69"/>
      <c r="FY10" s="69"/>
      <c r="FZ10" s="69"/>
      <c r="GA10" s="69"/>
      <c r="GB10" s="69"/>
      <c r="GC10" s="69"/>
      <c r="GD10" s="69"/>
      <c r="GE10" s="69"/>
      <c r="GF10" s="69"/>
      <c r="GG10" s="69"/>
      <c r="GH10" s="69"/>
      <c r="GI10" s="69"/>
      <c r="GJ10" s="69"/>
      <c r="GK10" s="69"/>
      <c r="GL10" s="69"/>
      <c r="GM10" s="69"/>
      <c r="GN10" s="69"/>
      <c r="GO10" s="69"/>
      <c r="GP10" s="69"/>
      <c r="GQ10" s="69"/>
      <c r="GR10" s="69"/>
      <c r="GS10" s="69"/>
      <c r="GT10" s="69"/>
      <c r="GU10" s="69"/>
      <c r="GV10" s="69"/>
      <c r="GW10" s="69"/>
      <c r="GX10" s="69"/>
      <c r="GY10" s="69"/>
      <c r="GZ10" s="69"/>
      <c r="HA10" s="69"/>
      <c r="HB10" s="69"/>
      <c r="HC10" s="69"/>
      <c r="HD10" s="69"/>
      <c r="HE10" s="69"/>
      <c r="HF10" s="69"/>
      <c r="HG10" s="69"/>
      <c r="HH10" s="69"/>
      <c r="HI10" s="69"/>
      <c r="HJ10" s="69"/>
      <c r="HK10" s="69"/>
      <c r="HL10" s="69"/>
      <c r="HM10" s="69"/>
      <c r="HN10" s="69"/>
      <c r="HO10" s="69"/>
      <c r="HP10" s="69"/>
      <c r="HQ10" s="69"/>
      <c r="HR10" s="69"/>
      <c r="HS10" s="69"/>
      <c r="HT10" s="69"/>
      <c r="HU10" s="69"/>
      <c r="HV10" s="69"/>
      <c r="HW10" s="69"/>
      <c r="HX10" s="69"/>
      <c r="HY10" s="69"/>
      <c r="HZ10" s="69"/>
      <c r="IA10" s="69"/>
      <c r="IB10" s="69"/>
      <c r="IC10" s="69"/>
      <c r="ID10" s="69"/>
      <c r="IE10" s="69"/>
      <c r="IF10" s="69"/>
      <c r="IG10" s="69"/>
      <c r="IH10" s="69"/>
      <c r="II10" s="69"/>
      <c r="IJ10" s="69"/>
      <c r="IK10" s="69"/>
      <c r="IL10" s="69"/>
      <c r="IM10" s="69"/>
      <c r="IN10" s="69"/>
      <c r="IO10" s="69"/>
      <c r="IP10" s="69"/>
      <c r="IQ10" s="69"/>
      <c r="IR10" s="69"/>
      <c r="IS10" s="69"/>
      <c r="IT10" s="69"/>
      <c r="IU10" s="69"/>
      <c r="IV10" s="69"/>
      <c r="IW10" s="69"/>
      <c r="IX10" s="69"/>
      <c r="IY10" s="69"/>
      <c r="IZ10" s="69"/>
      <c r="JA10" s="69"/>
      <c r="JB10" s="69"/>
      <c r="JC10" s="69"/>
      <c r="JD10" s="69"/>
      <c r="JE10" s="69"/>
      <c r="JF10" s="69"/>
      <c r="JG10" s="69"/>
      <c r="JH10" s="69"/>
      <c r="JI10" s="69"/>
      <c r="JJ10" s="69"/>
      <c r="JK10" s="69"/>
      <c r="JL10" s="69"/>
      <c r="JM10" s="69"/>
      <c r="JN10" s="69"/>
      <c r="JO10" s="69"/>
      <c r="JP10" s="69"/>
      <c r="JQ10" s="69"/>
      <c r="JR10" s="69"/>
      <c r="JS10" s="69"/>
      <c r="JT10" s="69"/>
      <c r="JU10" s="69"/>
      <c r="JV10" s="69"/>
      <c r="JW10" s="69"/>
      <c r="JX10" s="69"/>
      <c r="JY10" s="69"/>
      <c r="JZ10" s="69"/>
      <c r="KA10" s="69"/>
      <c r="KB10" s="69"/>
      <c r="KC10" s="69"/>
      <c r="KD10" s="69"/>
      <c r="KE10" s="69"/>
      <c r="KF10" s="69"/>
      <c r="KG10" s="69"/>
      <c r="KH10" s="69"/>
      <c r="KI10" s="69"/>
      <c r="KJ10" s="69"/>
      <c r="KK10" s="69"/>
      <c r="KL10" s="69"/>
      <c r="KM10" s="69"/>
      <c r="KN10" s="69"/>
      <c r="KO10" s="69"/>
      <c r="KP10" s="69"/>
      <c r="KQ10" s="69"/>
      <c r="KR10" s="69"/>
      <c r="KS10" s="69"/>
      <c r="KT10" s="69"/>
      <c r="KU10" s="69"/>
      <c r="KV10" s="69"/>
      <c r="KW10" s="69"/>
      <c r="KX10" s="69"/>
      <c r="KY10" s="69"/>
      <c r="KZ10" s="69"/>
      <c r="LA10" s="69"/>
      <c r="LB10" s="69"/>
      <c r="LC10" s="69"/>
      <c r="LD10" s="69"/>
      <c r="LE10" s="69"/>
      <c r="LF10" s="69"/>
      <c r="LG10" s="69"/>
      <c r="LH10" s="69"/>
      <c r="LI10" s="69"/>
      <c r="LJ10" s="69"/>
      <c r="LK10" s="69"/>
      <c r="LL10" s="69"/>
      <c r="LM10" s="69"/>
      <c r="LN10" s="69"/>
      <c r="LO10" s="69"/>
      <c r="LP10" s="69"/>
      <c r="LQ10" s="69"/>
      <c r="LR10" s="69"/>
      <c r="LS10" s="69"/>
      <c r="LT10" s="69"/>
      <c r="LU10" s="69"/>
      <c r="LV10" s="69"/>
      <c r="LW10" s="69"/>
      <c r="LX10" s="69"/>
      <c r="LY10" s="69"/>
      <c r="LZ10" s="69"/>
      <c r="MA10" s="69"/>
      <c r="MB10" s="69"/>
      <c r="MC10" s="69"/>
      <c r="MD10" s="69"/>
      <c r="ME10" s="69"/>
      <c r="MF10" s="69"/>
      <c r="MG10" s="69"/>
      <c r="MH10" s="69"/>
      <c r="MI10" s="69"/>
      <c r="MJ10" s="69"/>
      <c r="MK10" s="69"/>
      <c r="ML10" s="69"/>
      <c r="MM10" s="69"/>
      <c r="MN10" s="69"/>
      <c r="MO10" s="69"/>
      <c r="MP10" s="69"/>
      <c r="MQ10" s="69"/>
      <c r="MR10" s="69"/>
      <c r="MS10" s="69"/>
      <c r="MT10" s="69"/>
      <c r="MU10" s="69"/>
      <c r="MV10" s="69"/>
      <c r="MW10" s="69"/>
      <c r="MX10" s="69"/>
      <c r="MY10" s="69"/>
      <c r="MZ10" s="69"/>
      <c r="NA10" s="69"/>
      <c r="NB10" s="69"/>
      <c r="NC10" s="69"/>
      <c r="ND10" s="69"/>
      <c r="NE10" s="69"/>
      <c r="NF10" s="69"/>
      <c r="NG10" s="69"/>
      <c r="NH10" s="69"/>
      <c r="NI10" s="69"/>
      <c r="NJ10" s="69"/>
      <c r="NK10" s="69"/>
      <c r="NL10" s="69"/>
      <c r="NM10" s="69"/>
      <c r="NN10" s="69"/>
      <c r="NO10" s="69"/>
      <c r="NP10" s="69"/>
      <c r="NQ10" s="69"/>
      <c r="NR10" s="69"/>
      <c r="NS10" s="69"/>
      <c r="NT10" s="69"/>
      <c r="NU10" s="69"/>
      <c r="NV10" s="69"/>
      <c r="NW10" s="69"/>
      <c r="NX10" s="69"/>
      <c r="NY10" s="69"/>
      <c r="NZ10" s="69"/>
      <c r="OA10" s="69"/>
      <c r="OB10" s="69"/>
      <c r="OC10" s="69"/>
      <c r="OD10" s="69"/>
      <c r="OE10" s="69"/>
      <c r="OF10" s="69"/>
      <c r="OG10" s="69"/>
      <c r="OH10" s="69"/>
      <c r="OI10" s="69"/>
      <c r="OJ10" s="69"/>
      <c r="OK10" s="69"/>
      <c r="OL10" s="69"/>
      <c r="OM10" s="69"/>
      <c r="ON10" s="69"/>
      <c r="OO10" s="69"/>
      <c r="OP10" s="69"/>
      <c r="OQ10" s="69"/>
      <c r="OR10" s="69"/>
      <c r="OS10" s="69"/>
      <c r="OT10" s="69"/>
      <c r="OU10" s="69"/>
      <c r="OV10" s="69"/>
      <c r="OW10" s="69"/>
      <c r="OX10" s="69"/>
      <c r="OY10" s="69"/>
    </row>
    <row r="11" spans="1:415" s="94" customFormat="1" ht="40.25" customHeight="1" thickBot="1">
      <c r="A11" s="92"/>
      <c r="B11" s="62" t="s">
        <v>14</v>
      </c>
      <c r="C11" s="62" t="s">
        <v>14</v>
      </c>
      <c r="D11" s="63">
        <f t="shared" si="0"/>
        <v>0</v>
      </c>
      <c r="E11" s="63">
        <f t="shared" si="1"/>
        <v>0</v>
      </c>
      <c r="F11" s="63">
        <f t="shared" si="2"/>
        <v>0</v>
      </c>
      <c r="G11" s="65"/>
      <c r="H11" s="93"/>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c r="CC11" s="69"/>
      <c r="CD11" s="69"/>
      <c r="CE11" s="69"/>
      <c r="CF11" s="69"/>
      <c r="CG11" s="69"/>
      <c r="CH11" s="69"/>
      <c r="CI11" s="69"/>
      <c r="CJ11" s="69"/>
      <c r="CK11" s="69"/>
      <c r="CL11" s="69"/>
      <c r="CM11" s="69"/>
      <c r="CN11" s="69"/>
      <c r="CO11" s="69"/>
      <c r="CP11" s="69"/>
      <c r="CQ11" s="69"/>
      <c r="CR11" s="69"/>
      <c r="CS11" s="69"/>
      <c r="CT11" s="69"/>
      <c r="CU11" s="69"/>
      <c r="CV11" s="69"/>
      <c r="CW11" s="69"/>
      <c r="CX11" s="69"/>
      <c r="CY11" s="69"/>
      <c r="CZ11" s="69"/>
      <c r="DA11" s="69"/>
      <c r="DB11" s="69"/>
      <c r="DC11" s="69"/>
      <c r="DD11" s="69"/>
      <c r="DE11" s="69"/>
      <c r="DF11" s="69"/>
      <c r="DG11" s="69"/>
      <c r="DH11" s="69"/>
      <c r="DI11" s="69"/>
      <c r="DJ11" s="69"/>
      <c r="DK11" s="69"/>
      <c r="DL11" s="69"/>
      <c r="DM11" s="69"/>
      <c r="DN11" s="69"/>
      <c r="DO11" s="69"/>
      <c r="DP11" s="69"/>
      <c r="DQ11" s="69"/>
      <c r="DR11" s="69"/>
      <c r="DS11" s="69"/>
      <c r="DT11" s="69"/>
      <c r="DU11" s="69"/>
      <c r="DV11" s="69"/>
      <c r="DW11" s="69"/>
      <c r="DX11" s="69"/>
      <c r="DY11" s="69"/>
      <c r="DZ11" s="69"/>
      <c r="EA11" s="69"/>
      <c r="EB11" s="69"/>
      <c r="EC11" s="69"/>
      <c r="ED11" s="69"/>
      <c r="EE11" s="69"/>
      <c r="EF11" s="69"/>
      <c r="EG11" s="69"/>
      <c r="EH11" s="69"/>
      <c r="EI11" s="69"/>
      <c r="EJ11" s="69"/>
      <c r="EK11" s="69"/>
      <c r="EL11" s="69"/>
      <c r="EM11" s="69"/>
      <c r="EN11" s="69"/>
      <c r="EO11" s="69"/>
      <c r="EP11" s="69"/>
      <c r="EQ11" s="69"/>
      <c r="ER11" s="69"/>
      <c r="ES11" s="69"/>
      <c r="ET11" s="69"/>
      <c r="EU11" s="69"/>
      <c r="EV11" s="69"/>
      <c r="EW11" s="69"/>
      <c r="EX11" s="69"/>
      <c r="EY11" s="69"/>
      <c r="EZ11" s="69"/>
      <c r="FA11" s="69"/>
      <c r="FB11" s="69"/>
      <c r="FC11" s="69"/>
      <c r="FD11" s="69"/>
      <c r="FE11" s="69"/>
      <c r="FF11" s="69"/>
      <c r="FG11" s="69"/>
      <c r="FH11" s="69"/>
      <c r="FI11" s="69"/>
      <c r="FJ11" s="69"/>
      <c r="FK11" s="69"/>
      <c r="FL11" s="69"/>
      <c r="FM11" s="69"/>
      <c r="FN11" s="69"/>
      <c r="FO11" s="69"/>
      <c r="FP11" s="69"/>
      <c r="FQ11" s="69"/>
      <c r="FR11" s="69"/>
      <c r="FS11" s="69"/>
      <c r="FT11" s="69"/>
      <c r="FU11" s="69"/>
      <c r="FV11" s="69"/>
      <c r="FW11" s="69"/>
      <c r="FX11" s="69"/>
      <c r="FY11" s="69"/>
      <c r="FZ11" s="69"/>
      <c r="GA11" s="69"/>
      <c r="GB11" s="69"/>
      <c r="GC11" s="69"/>
      <c r="GD11" s="69"/>
      <c r="GE11" s="69"/>
      <c r="GF11" s="69"/>
      <c r="GG11" s="69"/>
      <c r="GH11" s="69"/>
      <c r="GI11" s="69"/>
      <c r="GJ11" s="69"/>
      <c r="GK11" s="69"/>
      <c r="GL11" s="69"/>
      <c r="GM11" s="69"/>
      <c r="GN11" s="69"/>
      <c r="GO11" s="69"/>
      <c r="GP11" s="69"/>
      <c r="GQ11" s="69"/>
      <c r="GR11" s="69"/>
      <c r="GS11" s="69"/>
      <c r="GT11" s="69"/>
      <c r="GU11" s="69"/>
      <c r="GV11" s="69"/>
      <c r="GW11" s="69"/>
      <c r="GX11" s="69"/>
      <c r="GY11" s="69"/>
      <c r="GZ11" s="69"/>
      <c r="HA11" s="69"/>
      <c r="HB11" s="69"/>
      <c r="HC11" s="69"/>
      <c r="HD11" s="69"/>
      <c r="HE11" s="69"/>
      <c r="HF11" s="69"/>
      <c r="HG11" s="69"/>
      <c r="HH11" s="69"/>
      <c r="HI11" s="69"/>
      <c r="HJ11" s="69"/>
      <c r="HK11" s="69"/>
      <c r="HL11" s="69"/>
      <c r="HM11" s="69"/>
      <c r="HN11" s="69"/>
      <c r="HO11" s="69"/>
      <c r="HP11" s="69"/>
      <c r="HQ11" s="69"/>
      <c r="HR11" s="69"/>
      <c r="HS11" s="69"/>
      <c r="HT11" s="69"/>
      <c r="HU11" s="69"/>
      <c r="HV11" s="69"/>
      <c r="HW11" s="69"/>
      <c r="HX11" s="69"/>
      <c r="HY11" s="69"/>
      <c r="HZ11" s="69"/>
      <c r="IA11" s="69"/>
      <c r="IB11" s="69"/>
      <c r="IC11" s="69"/>
      <c r="ID11" s="69"/>
      <c r="IE11" s="69"/>
      <c r="IF11" s="69"/>
      <c r="IG11" s="69"/>
      <c r="IH11" s="69"/>
      <c r="II11" s="69"/>
      <c r="IJ11" s="69"/>
      <c r="IK11" s="69"/>
      <c r="IL11" s="69"/>
      <c r="IM11" s="69"/>
      <c r="IN11" s="69"/>
      <c r="IO11" s="69"/>
      <c r="IP11" s="69"/>
      <c r="IQ11" s="69"/>
      <c r="IR11" s="69"/>
      <c r="IS11" s="69"/>
      <c r="IT11" s="69"/>
      <c r="IU11" s="69"/>
      <c r="IV11" s="69"/>
      <c r="IW11" s="69"/>
      <c r="IX11" s="69"/>
      <c r="IY11" s="69"/>
      <c r="IZ11" s="69"/>
      <c r="JA11" s="69"/>
      <c r="JB11" s="69"/>
      <c r="JC11" s="69"/>
      <c r="JD11" s="69"/>
      <c r="JE11" s="69"/>
      <c r="JF11" s="69"/>
      <c r="JG11" s="69"/>
      <c r="JH11" s="69"/>
      <c r="JI11" s="69"/>
      <c r="JJ11" s="69"/>
      <c r="JK11" s="69"/>
      <c r="JL11" s="69"/>
      <c r="JM11" s="69"/>
      <c r="JN11" s="69"/>
      <c r="JO11" s="69"/>
      <c r="JP11" s="69"/>
      <c r="JQ11" s="69"/>
      <c r="JR11" s="69"/>
      <c r="JS11" s="69"/>
      <c r="JT11" s="69"/>
      <c r="JU11" s="69"/>
      <c r="JV11" s="69"/>
      <c r="JW11" s="69"/>
      <c r="JX11" s="69"/>
      <c r="JY11" s="69"/>
      <c r="JZ11" s="69"/>
      <c r="KA11" s="69"/>
      <c r="KB11" s="69"/>
      <c r="KC11" s="69"/>
      <c r="KD11" s="69"/>
      <c r="KE11" s="69"/>
      <c r="KF11" s="69"/>
      <c r="KG11" s="69"/>
      <c r="KH11" s="69"/>
      <c r="KI11" s="69"/>
      <c r="KJ11" s="69"/>
      <c r="KK11" s="69"/>
      <c r="KL11" s="69"/>
      <c r="KM11" s="69"/>
      <c r="KN11" s="69"/>
      <c r="KO11" s="69"/>
      <c r="KP11" s="69"/>
      <c r="KQ11" s="69"/>
      <c r="KR11" s="69"/>
      <c r="KS11" s="69"/>
      <c r="KT11" s="69"/>
      <c r="KU11" s="69"/>
      <c r="KV11" s="69"/>
      <c r="KW11" s="69"/>
      <c r="KX11" s="69"/>
      <c r="KY11" s="69"/>
      <c r="KZ11" s="69"/>
      <c r="LA11" s="69"/>
      <c r="LB11" s="69"/>
      <c r="LC11" s="69"/>
      <c r="LD11" s="69"/>
      <c r="LE11" s="69"/>
      <c r="LF11" s="69"/>
      <c r="LG11" s="69"/>
      <c r="LH11" s="69"/>
      <c r="LI11" s="69"/>
      <c r="LJ11" s="69"/>
      <c r="LK11" s="69"/>
      <c r="LL11" s="69"/>
      <c r="LM11" s="69"/>
      <c r="LN11" s="69"/>
      <c r="LO11" s="69"/>
      <c r="LP11" s="69"/>
      <c r="LQ11" s="69"/>
      <c r="LR11" s="69"/>
      <c r="LS11" s="69"/>
      <c r="LT11" s="69"/>
      <c r="LU11" s="69"/>
      <c r="LV11" s="69"/>
      <c r="LW11" s="69"/>
      <c r="LX11" s="69"/>
      <c r="LY11" s="69"/>
      <c r="LZ11" s="69"/>
      <c r="MA11" s="69"/>
      <c r="MB11" s="69"/>
      <c r="MC11" s="69"/>
      <c r="MD11" s="69"/>
      <c r="ME11" s="69"/>
      <c r="MF11" s="69"/>
      <c r="MG11" s="69"/>
      <c r="MH11" s="69"/>
      <c r="MI11" s="69"/>
      <c r="MJ11" s="69"/>
      <c r="MK11" s="69"/>
      <c r="ML11" s="69"/>
      <c r="MM11" s="69"/>
      <c r="MN11" s="69"/>
      <c r="MO11" s="69"/>
      <c r="MP11" s="69"/>
      <c r="MQ11" s="69"/>
      <c r="MR11" s="69"/>
      <c r="MS11" s="69"/>
      <c r="MT11" s="69"/>
      <c r="MU11" s="69"/>
      <c r="MV11" s="69"/>
      <c r="MW11" s="69"/>
      <c r="MX11" s="69"/>
      <c r="MY11" s="69"/>
      <c r="MZ11" s="69"/>
      <c r="NA11" s="69"/>
      <c r="NB11" s="69"/>
      <c r="NC11" s="69"/>
      <c r="ND11" s="69"/>
      <c r="NE11" s="69"/>
      <c r="NF11" s="69"/>
      <c r="NG11" s="69"/>
      <c r="NH11" s="69"/>
      <c r="NI11" s="69"/>
      <c r="NJ11" s="69"/>
      <c r="NK11" s="69"/>
      <c r="NL11" s="69"/>
      <c r="NM11" s="69"/>
      <c r="NN11" s="69"/>
      <c r="NO11" s="69"/>
      <c r="NP11" s="69"/>
      <c r="NQ11" s="69"/>
      <c r="NR11" s="69"/>
      <c r="NS11" s="69"/>
      <c r="NT11" s="69"/>
      <c r="NU11" s="69"/>
      <c r="NV11" s="69"/>
      <c r="NW11" s="69"/>
      <c r="NX11" s="69"/>
      <c r="NY11" s="69"/>
      <c r="NZ11" s="69"/>
      <c r="OA11" s="69"/>
      <c r="OB11" s="69"/>
      <c r="OC11" s="69"/>
      <c r="OD11" s="69"/>
      <c r="OE11" s="69"/>
      <c r="OF11" s="69"/>
      <c r="OG11" s="69"/>
      <c r="OH11" s="69"/>
      <c r="OI11" s="69"/>
      <c r="OJ11" s="69"/>
      <c r="OK11" s="69"/>
      <c r="OL11" s="69"/>
      <c r="OM11" s="69"/>
      <c r="ON11" s="69"/>
      <c r="OO11" s="69"/>
      <c r="OP11" s="69"/>
      <c r="OQ11" s="69"/>
      <c r="OR11" s="69"/>
      <c r="OS11" s="69"/>
      <c r="OT11" s="69"/>
      <c r="OU11" s="69"/>
      <c r="OV11" s="69"/>
      <c r="OW11" s="69"/>
      <c r="OX11" s="69"/>
      <c r="OY11" s="69"/>
    </row>
    <row r="12" spans="1:415" s="94" customFormat="1" ht="40.25" customHeight="1" thickBot="1">
      <c r="A12" s="92"/>
      <c r="B12" s="62" t="s">
        <v>14</v>
      </c>
      <c r="C12" s="62" t="s">
        <v>14</v>
      </c>
      <c r="D12" s="63">
        <f t="shared" si="0"/>
        <v>0</v>
      </c>
      <c r="E12" s="63">
        <f t="shared" si="1"/>
        <v>0</v>
      </c>
      <c r="F12" s="63">
        <f t="shared" si="2"/>
        <v>0</v>
      </c>
      <c r="G12" s="65"/>
      <c r="H12" s="93"/>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9"/>
      <c r="EL12" s="69"/>
      <c r="EM12" s="69"/>
      <c r="EN12" s="69"/>
      <c r="EO12" s="69"/>
      <c r="EP12" s="69"/>
      <c r="EQ12" s="69"/>
      <c r="ER12" s="69"/>
      <c r="ES12" s="69"/>
      <c r="ET12" s="69"/>
      <c r="EU12" s="69"/>
      <c r="EV12" s="69"/>
      <c r="EW12" s="69"/>
      <c r="EX12" s="69"/>
      <c r="EY12" s="69"/>
      <c r="EZ12" s="69"/>
      <c r="FA12" s="69"/>
      <c r="FB12" s="69"/>
      <c r="FC12" s="69"/>
      <c r="FD12" s="69"/>
      <c r="FE12" s="69"/>
      <c r="FF12" s="69"/>
      <c r="FG12" s="69"/>
      <c r="FH12" s="69"/>
      <c r="FI12" s="69"/>
      <c r="FJ12" s="69"/>
      <c r="FK12" s="69"/>
      <c r="FL12" s="69"/>
      <c r="FM12" s="69"/>
      <c r="FN12" s="69"/>
      <c r="FO12" s="69"/>
      <c r="FP12" s="69"/>
      <c r="FQ12" s="69"/>
      <c r="FR12" s="69"/>
      <c r="FS12" s="69"/>
      <c r="FT12" s="69"/>
      <c r="FU12" s="69"/>
      <c r="FV12" s="69"/>
      <c r="FW12" s="69"/>
      <c r="FX12" s="69"/>
      <c r="FY12" s="69"/>
      <c r="FZ12" s="69"/>
      <c r="GA12" s="69"/>
      <c r="GB12" s="69"/>
      <c r="GC12" s="69"/>
      <c r="GD12" s="69"/>
      <c r="GE12" s="69"/>
      <c r="GF12" s="69"/>
      <c r="GG12" s="69"/>
      <c r="GH12" s="69"/>
      <c r="GI12" s="69"/>
      <c r="GJ12" s="69"/>
      <c r="GK12" s="69"/>
      <c r="GL12" s="69"/>
      <c r="GM12" s="69"/>
      <c r="GN12" s="69"/>
      <c r="GO12" s="69"/>
      <c r="GP12" s="69"/>
      <c r="GQ12" s="69"/>
      <c r="GR12" s="69"/>
      <c r="GS12" s="69"/>
      <c r="GT12" s="69"/>
      <c r="GU12" s="69"/>
      <c r="GV12" s="69"/>
      <c r="GW12" s="69"/>
      <c r="GX12" s="69"/>
      <c r="GY12" s="69"/>
      <c r="GZ12" s="69"/>
      <c r="HA12" s="69"/>
      <c r="HB12" s="69"/>
      <c r="HC12" s="69"/>
      <c r="HD12" s="69"/>
      <c r="HE12" s="69"/>
      <c r="HF12" s="69"/>
      <c r="HG12" s="69"/>
      <c r="HH12" s="69"/>
      <c r="HI12" s="69"/>
      <c r="HJ12" s="69"/>
      <c r="HK12" s="69"/>
      <c r="HL12" s="69"/>
      <c r="HM12" s="69"/>
      <c r="HN12" s="69"/>
      <c r="HO12" s="69"/>
      <c r="HP12" s="69"/>
      <c r="HQ12" s="69"/>
      <c r="HR12" s="69"/>
      <c r="HS12" s="69"/>
      <c r="HT12" s="69"/>
      <c r="HU12" s="69"/>
      <c r="HV12" s="69"/>
      <c r="HW12" s="69"/>
      <c r="HX12" s="69"/>
      <c r="HY12" s="69"/>
      <c r="HZ12" s="69"/>
      <c r="IA12" s="69"/>
      <c r="IB12" s="69"/>
      <c r="IC12" s="69"/>
      <c r="ID12" s="69"/>
      <c r="IE12" s="69"/>
      <c r="IF12" s="69"/>
      <c r="IG12" s="69"/>
      <c r="IH12" s="69"/>
      <c r="II12" s="69"/>
      <c r="IJ12" s="69"/>
      <c r="IK12" s="69"/>
      <c r="IL12" s="69"/>
      <c r="IM12" s="69"/>
      <c r="IN12" s="69"/>
      <c r="IO12" s="69"/>
      <c r="IP12" s="69"/>
      <c r="IQ12" s="69"/>
      <c r="IR12" s="69"/>
      <c r="IS12" s="69"/>
      <c r="IT12" s="69"/>
      <c r="IU12" s="69"/>
      <c r="IV12" s="69"/>
      <c r="IW12" s="69"/>
      <c r="IX12" s="69"/>
      <c r="IY12" s="69"/>
      <c r="IZ12" s="69"/>
      <c r="JA12" s="69"/>
      <c r="JB12" s="69"/>
      <c r="JC12" s="69"/>
      <c r="JD12" s="69"/>
      <c r="JE12" s="69"/>
      <c r="JF12" s="69"/>
      <c r="JG12" s="69"/>
      <c r="JH12" s="69"/>
      <c r="JI12" s="69"/>
      <c r="JJ12" s="69"/>
      <c r="JK12" s="69"/>
      <c r="JL12" s="69"/>
      <c r="JM12" s="69"/>
      <c r="JN12" s="69"/>
      <c r="JO12" s="69"/>
      <c r="JP12" s="69"/>
      <c r="JQ12" s="69"/>
      <c r="JR12" s="69"/>
      <c r="JS12" s="69"/>
      <c r="JT12" s="69"/>
      <c r="JU12" s="69"/>
      <c r="JV12" s="69"/>
      <c r="JW12" s="69"/>
      <c r="JX12" s="69"/>
      <c r="JY12" s="69"/>
      <c r="JZ12" s="69"/>
      <c r="KA12" s="69"/>
      <c r="KB12" s="69"/>
      <c r="KC12" s="69"/>
      <c r="KD12" s="69"/>
      <c r="KE12" s="69"/>
      <c r="KF12" s="69"/>
      <c r="KG12" s="69"/>
      <c r="KH12" s="69"/>
      <c r="KI12" s="69"/>
      <c r="KJ12" s="69"/>
      <c r="KK12" s="69"/>
      <c r="KL12" s="69"/>
      <c r="KM12" s="69"/>
      <c r="KN12" s="69"/>
      <c r="KO12" s="69"/>
      <c r="KP12" s="69"/>
      <c r="KQ12" s="69"/>
      <c r="KR12" s="69"/>
      <c r="KS12" s="69"/>
      <c r="KT12" s="69"/>
      <c r="KU12" s="69"/>
      <c r="KV12" s="69"/>
      <c r="KW12" s="69"/>
      <c r="KX12" s="69"/>
      <c r="KY12" s="69"/>
      <c r="KZ12" s="69"/>
      <c r="LA12" s="69"/>
      <c r="LB12" s="69"/>
      <c r="LC12" s="69"/>
      <c r="LD12" s="69"/>
      <c r="LE12" s="69"/>
      <c r="LF12" s="69"/>
      <c r="LG12" s="69"/>
      <c r="LH12" s="69"/>
      <c r="LI12" s="69"/>
      <c r="LJ12" s="69"/>
      <c r="LK12" s="69"/>
      <c r="LL12" s="69"/>
      <c r="LM12" s="69"/>
      <c r="LN12" s="69"/>
      <c r="LO12" s="69"/>
      <c r="LP12" s="69"/>
      <c r="LQ12" s="69"/>
      <c r="LR12" s="69"/>
      <c r="LS12" s="69"/>
      <c r="LT12" s="69"/>
      <c r="LU12" s="69"/>
      <c r="LV12" s="69"/>
      <c r="LW12" s="69"/>
      <c r="LX12" s="69"/>
      <c r="LY12" s="69"/>
      <c r="LZ12" s="69"/>
      <c r="MA12" s="69"/>
      <c r="MB12" s="69"/>
      <c r="MC12" s="69"/>
      <c r="MD12" s="69"/>
      <c r="ME12" s="69"/>
      <c r="MF12" s="69"/>
      <c r="MG12" s="69"/>
      <c r="MH12" s="69"/>
      <c r="MI12" s="69"/>
      <c r="MJ12" s="69"/>
      <c r="MK12" s="69"/>
      <c r="ML12" s="69"/>
      <c r="MM12" s="69"/>
      <c r="MN12" s="69"/>
      <c r="MO12" s="69"/>
      <c r="MP12" s="69"/>
      <c r="MQ12" s="69"/>
      <c r="MR12" s="69"/>
      <c r="MS12" s="69"/>
      <c r="MT12" s="69"/>
      <c r="MU12" s="69"/>
      <c r="MV12" s="69"/>
      <c r="MW12" s="69"/>
      <c r="MX12" s="69"/>
      <c r="MY12" s="69"/>
      <c r="MZ12" s="69"/>
      <c r="NA12" s="69"/>
      <c r="NB12" s="69"/>
      <c r="NC12" s="69"/>
      <c r="ND12" s="69"/>
      <c r="NE12" s="69"/>
      <c r="NF12" s="69"/>
      <c r="NG12" s="69"/>
      <c r="NH12" s="69"/>
      <c r="NI12" s="69"/>
      <c r="NJ12" s="69"/>
      <c r="NK12" s="69"/>
      <c r="NL12" s="69"/>
      <c r="NM12" s="69"/>
      <c r="NN12" s="69"/>
      <c r="NO12" s="69"/>
      <c r="NP12" s="69"/>
      <c r="NQ12" s="69"/>
      <c r="NR12" s="69"/>
      <c r="NS12" s="69"/>
      <c r="NT12" s="69"/>
      <c r="NU12" s="69"/>
      <c r="NV12" s="69"/>
      <c r="NW12" s="69"/>
      <c r="NX12" s="69"/>
      <c r="NY12" s="69"/>
      <c r="NZ12" s="69"/>
      <c r="OA12" s="69"/>
      <c r="OB12" s="69"/>
      <c r="OC12" s="69"/>
      <c r="OD12" s="69"/>
      <c r="OE12" s="69"/>
      <c r="OF12" s="69"/>
      <c r="OG12" s="69"/>
      <c r="OH12" s="69"/>
      <c r="OI12" s="69"/>
      <c r="OJ12" s="69"/>
      <c r="OK12" s="69"/>
      <c r="OL12" s="69"/>
      <c r="OM12" s="69"/>
      <c r="ON12" s="69"/>
      <c r="OO12" s="69"/>
      <c r="OP12" s="69"/>
      <c r="OQ12" s="69"/>
      <c r="OR12" s="69"/>
      <c r="OS12" s="69"/>
      <c r="OT12" s="69"/>
      <c r="OU12" s="69"/>
      <c r="OV12" s="69"/>
      <c r="OW12" s="69"/>
      <c r="OX12" s="69"/>
      <c r="OY12" s="69"/>
    </row>
    <row r="13" spans="1:415" s="94" customFormat="1" ht="40.25" customHeight="1" thickBot="1">
      <c r="A13" s="92"/>
      <c r="B13" s="62" t="s">
        <v>14</v>
      </c>
      <c r="C13" s="62" t="s">
        <v>14</v>
      </c>
      <c r="D13" s="63">
        <f t="shared" si="0"/>
        <v>0</v>
      </c>
      <c r="E13" s="63">
        <f t="shared" si="1"/>
        <v>0</v>
      </c>
      <c r="F13" s="63">
        <f t="shared" si="2"/>
        <v>0</v>
      </c>
      <c r="G13" s="65"/>
      <c r="H13" s="93"/>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c r="BY13" s="69"/>
      <c r="BZ13" s="69"/>
      <c r="CA13" s="69"/>
      <c r="CB13" s="69"/>
      <c r="CC13" s="69"/>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c r="FR13" s="69"/>
      <c r="FS13" s="69"/>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c r="HA13" s="69"/>
      <c r="HB13" s="69"/>
      <c r="HC13" s="69"/>
      <c r="HD13" s="69"/>
      <c r="HE13" s="69"/>
      <c r="HF13" s="69"/>
      <c r="HG13" s="69"/>
      <c r="HH13" s="69"/>
      <c r="HI13" s="69"/>
      <c r="HJ13" s="69"/>
      <c r="HK13" s="69"/>
      <c r="HL13" s="69"/>
      <c r="HM13" s="69"/>
      <c r="HN13" s="69"/>
      <c r="HO13" s="69"/>
      <c r="HP13" s="69"/>
      <c r="HQ13" s="69"/>
      <c r="HR13" s="69"/>
      <c r="HS13" s="69"/>
      <c r="HT13" s="69"/>
      <c r="HU13" s="69"/>
      <c r="HV13" s="69"/>
      <c r="HW13" s="69"/>
      <c r="HX13" s="69"/>
      <c r="HY13" s="69"/>
      <c r="HZ13" s="69"/>
      <c r="IA13" s="69"/>
      <c r="IB13" s="69"/>
      <c r="IC13" s="69"/>
      <c r="ID13" s="69"/>
      <c r="IE13" s="69"/>
      <c r="IF13" s="69"/>
      <c r="IG13" s="69"/>
      <c r="IH13" s="69"/>
      <c r="II13" s="69"/>
      <c r="IJ13" s="69"/>
      <c r="IK13" s="69"/>
      <c r="IL13" s="69"/>
      <c r="IM13" s="69"/>
      <c r="IN13" s="69"/>
      <c r="IO13" s="69"/>
      <c r="IP13" s="69"/>
      <c r="IQ13" s="69"/>
      <c r="IR13" s="69"/>
      <c r="IS13" s="69"/>
      <c r="IT13" s="69"/>
      <c r="IU13" s="69"/>
      <c r="IV13" s="69"/>
      <c r="IW13" s="69"/>
      <c r="IX13" s="69"/>
      <c r="IY13" s="69"/>
      <c r="IZ13" s="69"/>
      <c r="JA13" s="69"/>
      <c r="JB13" s="69"/>
      <c r="JC13" s="69"/>
      <c r="JD13" s="69"/>
      <c r="JE13" s="69"/>
      <c r="JF13" s="69"/>
      <c r="JG13" s="69"/>
      <c r="JH13" s="69"/>
      <c r="JI13" s="69"/>
      <c r="JJ13" s="69"/>
      <c r="JK13" s="69"/>
      <c r="JL13" s="69"/>
      <c r="JM13" s="69"/>
      <c r="JN13" s="69"/>
      <c r="JO13" s="69"/>
      <c r="JP13" s="69"/>
      <c r="JQ13" s="69"/>
      <c r="JR13" s="69"/>
      <c r="JS13" s="69"/>
      <c r="JT13" s="69"/>
      <c r="JU13" s="69"/>
      <c r="JV13" s="69"/>
      <c r="JW13" s="69"/>
      <c r="JX13" s="69"/>
      <c r="JY13" s="69"/>
      <c r="JZ13" s="69"/>
      <c r="KA13" s="69"/>
      <c r="KB13" s="69"/>
      <c r="KC13" s="69"/>
      <c r="KD13" s="69"/>
      <c r="KE13" s="69"/>
      <c r="KF13" s="69"/>
      <c r="KG13" s="69"/>
      <c r="KH13" s="69"/>
      <c r="KI13" s="69"/>
      <c r="KJ13" s="69"/>
      <c r="KK13" s="69"/>
      <c r="KL13" s="69"/>
      <c r="KM13" s="69"/>
      <c r="KN13" s="69"/>
      <c r="KO13" s="69"/>
      <c r="KP13" s="69"/>
      <c r="KQ13" s="69"/>
      <c r="KR13" s="69"/>
      <c r="KS13" s="69"/>
      <c r="KT13" s="69"/>
      <c r="KU13" s="69"/>
      <c r="KV13" s="69"/>
      <c r="KW13" s="69"/>
      <c r="KX13" s="69"/>
      <c r="KY13" s="69"/>
      <c r="KZ13" s="69"/>
      <c r="LA13" s="69"/>
      <c r="LB13" s="69"/>
      <c r="LC13" s="69"/>
      <c r="LD13" s="69"/>
      <c r="LE13" s="69"/>
      <c r="LF13" s="69"/>
      <c r="LG13" s="69"/>
      <c r="LH13" s="69"/>
      <c r="LI13" s="69"/>
      <c r="LJ13" s="69"/>
      <c r="LK13" s="69"/>
      <c r="LL13" s="69"/>
      <c r="LM13" s="69"/>
      <c r="LN13" s="69"/>
      <c r="LO13" s="69"/>
      <c r="LP13" s="69"/>
      <c r="LQ13" s="69"/>
      <c r="LR13" s="69"/>
      <c r="LS13" s="69"/>
      <c r="LT13" s="69"/>
      <c r="LU13" s="69"/>
      <c r="LV13" s="69"/>
      <c r="LW13" s="69"/>
      <c r="LX13" s="69"/>
      <c r="LY13" s="69"/>
      <c r="LZ13" s="69"/>
      <c r="MA13" s="69"/>
      <c r="MB13" s="69"/>
      <c r="MC13" s="69"/>
      <c r="MD13" s="69"/>
      <c r="ME13" s="69"/>
      <c r="MF13" s="69"/>
      <c r="MG13" s="69"/>
      <c r="MH13" s="69"/>
      <c r="MI13" s="69"/>
      <c r="MJ13" s="69"/>
      <c r="MK13" s="69"/>
      <c r="ML13" s="69"/>
      <c r="MM13" s="69"/>
      <c r="MN13" s="69"/>
      <c r="MO13" s="69"/>
      <c r="MP13" s="69"/>
      <c r="MQ13" s="69"/>
      <c r="MR13" s="69"/>
      <c r="MS13" s="69"/>
      <c r="MT13" s="69"/>
      <c r="MU13" s="69"/>
      <c r="MV13" s="69"/>
      <c r="MW13" s="69"/>
      <c r="MX13" s="69"/>
      <c r="MY13" s="69"/>
      <c r="MZ13" s="69"/>
      <c r="NA13" s="69"/>
      <c r="NB13" s="69"/>
      <c r="NC13" s="69"/>
      <c r="ND13" s="69"/>
      <c r="NE13" s="69"/>
      <c r="NF13" s="69"/>
      <c r="NG13" s="69"/>
      <c r="NH13" s="69"/>
      <c r="NI13" s="69"/>
      <c r="NJ13" s="69"/>
      <c r="NK13" s="69"/>
      <c r="NL13" s="69"/>
      <c r="NM13" s="69"/>
      <c r="NN13" s="69"/>
      <c r="NO13" s="69"/>
      <c r="NP13" s="69"/>
      <c r="NQ13" s="69"/>
      <c r="NR13" s="69"/>
      <c r="NS13" s="69"/>
      <c r="NT13" s="69"/>
      <c r="NU13" s="69"/>
      <c r="NV13" s="69"/>
      <c r="NW13" s="69"/>
      <c r="NX13" s="69"/>
      <c r="NY13" s="69"/>
      <c r="NZ13" s="69"/>
      <c r="OA13" s="69"/>
      <c r="OB13" s="69"/>
      <c r="OC13" s="69"/>
      <c r="OD13" s="69"/>
      <c r="OE13" s="69"/>
      <c r="OF13" s="69"/>
      <c r="OG13" s="69"/>
      <c r="OH13" s="69"/>
      <c r="OI13" s="69"/>
      <c r="OJ13" s="69"/>
      <c r="OK13" s="69"/>
      <c r="OL13" s="69"/>
      <c r="OM13" s="69"/>
      <c r="ON13" s="69"/>
      <c r="OO13" s="69"/>
      <c r="OP13" s="69"/>
      <c r="OQ13" s="69"/>
      <c r="OR13" s="69"/>
      <c r="OS13" s="69"/>
      <c r="OT13" s="69"/>
      <c r="OU13" s="69"/>
      <c r="OV13" s="69"/>
      <c r="OW13" s="69"/>
      <c r="OX13" s="69"/>
      <c r="OY13" s="69"/>
    </row>
    <row r="14" spans="1:415" s="94" customFormat="1" ht="40.25" customHeight="1" thickBot="1">
      <c r="A14" s="92"/>
      <c r="B14" s="62" t="s">
        <v>14</v>
      </c>
      <c r="C14" s="62" t="s">
        <v>14</v>
      </c>
      <c r="D14" s="63">
        <f t="shared" si="0"/>
        <v>0</v>
      </c>
      <c r="E14" s="63">
        <f t="shared" si="1"/>
        <v>0</v>
      </c>
      <c r="F14" s="63">
        <f t="shared" si="2"/>
        <v>0</v>
      </c>
      <c r="G14" s="65"/>
      <c r="H14" s="93"/>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9"/>
      <c r="EL14" s="69"/>
      <c r="EM14" s="69"/>
      <c r="EN14" s="69"/>
      <c r="EO14" s="69"/>
      <c r="EP14" s="69"/>
      <c r="EQ14" s="69"/>
      <c r="ER14" s="69"/>
      <c r="ES14" s="69"/>
      <c r="ET14" s="69"/>
      <c r="EU14" s="69"/>
      <c r="EV14" s="69"/>
      <c r="EW14" s="69"/>
      <c r="EX14" s="69"/>
      <c r="EY14" s="69"/>
      <c r="EZ14" s="69"/>
      <c r="FA14" s="69"/>
      <c r="FB14" s="69"/>
      <c r="FC14" s="69"/>
      <c r="FD14" s="69"/>
      <c r="FE14" s="69"/>
      <c r="FF14" s="69"/>
      <c r="FG14" s="69"/>
      <c r="FH14" s="69"/>
      <c r="FI14" s="69"/>
      <c r="FJ14" s="69"/>
      <c r="FK14" s="69"/>
      <c r="FL14" s="69"/>
      <c r="FM14" s="69"/>
      <c r="FN14" s="69"/>
      <c r="FO14" s="69"/>
      <c r="FP14" s="69"/>
      <c r="FQ14" s="69"/>
      <c r="FR14" s="69"/>
      <c r="FS14" s="69"/>
      <c r="FT14" s="69"/>
      <c r="FU14" s="69"/>
      <c r="FV14" s="69"/>
      <c r="FW14" s="69"/>
      <c r="FX14" s="69"/>
      <c r="FY14" s="69"/>
      <c r="FZ14" s="69"/>
      <c r="GA14" s="69"/>
      <c r="GB14" s="69"/>
      <c r="GC14" s="69"/>
      <c r="GD14" s="69"/>
      <c r="GE14" s="69"/>
      <c r="GF14" s="69"/>
      <c r="GG14" s="69"/>
      <c r="GH14" s="69"/>
      <c r="GI14" s="69"/>
      <c r="GJ14" s="69"/>
      <c r="GK14" s="69"/>
      <c r="GL14" s="69"/>
      <c r="GM14" s="69"/>
      <c r="GN14" s="69"/>
      <c r="GO14" s="69"/>
      <c r="GP14" s="69"/>
      <c r="GQ14" s="69"/>
      <c r="GR14" s="69"/>
      <c r="GS14" s="69"/>
      <c r="GT14" s="69"/>
      <c r="GU14" s="69"/>
      <c r="GV14" s="69"/>
      <c r="GW14" s="69"/>
      <c r="GX14" s="69"/>
      <c r="GY14" s="69"/>
      <c r="GZ14" s="69"/>
      <c r="HA14" s="69"/>
      <c r="HB14" s="69"/>
      <c r="HC14" s="69"/>
      <c r="HD14" s="69"/>
      <c r="HE14" s="69"/>
      <c r="HF14" s="69"/>
      <c r="HG14" s="69"/>
      <c r="HH14" s="69"/>
      <c r="HI14" s="69"/>
      <c r="HJ14" s="69"/>
      <c r="HK14" s="69"/>
      <c r="HL14" s="69"/>
      <c r="HM14" s="69"/>
      <c r="HN14" s="69"/>
      <c r="HO14" s="69"/>
      <c r="HP14" s="69"/>
      <c r="HQ14" s="69"/>
      <c r="HR14" s="69"/>
      <c r="HS14" s="69"/>
      <c r="HT14" s="69"/>
      <c r="HU14" s="69"/>
      <c r="HV14" s="69"/>
      <c r="HW14" s="69"/>
      <c r="HX14" s="69"/>
      <c r="HY14" s="69"/>
      <c r="HZ14" s="69"/>
      <c r="IA14" s="69"/>
      <c r="IB14" s="69"/>
      <c r="IC14" s="69"/>
      <c r="ID14" s="69"/>
      <c r="IE14" s="69"/>
      <c r="IF14" s="69"/>
      <c r="IG14" s="69"/>
      <c r="IH14" s="69"/>
      <c r="II14" s="69"/>
      <c r="IJ14" s="69"/>
      <c r="IK14" s="69"/>
      <c r="IL14" s="69"/>
      <c r="IM14" s="69"/>
      <c r="IN14" s="69"/>
      <c r="IO14" s="69"/>
      <c r="IP14" s="69"/>
      <c r="IQ14" s="69"/>
      <c r="IR14" s="69"/>
      <c r="IS14" s="69"/>
      <c r="IT14" s="69"/>
      <c r="IU14" s="69"/>
      <c r="IV14" s="69"/>
      <c r="IW14" s="69"/>
      <c r="IX14" s="69"/>
      <c r="IY14" s="69"/>
      <c r="IZ14" s="69"/>
      <c r="JA14" s="69"/>
      <c r="JB14" s="69"/>
      <c r="JC14" s="69"/>
      <c r="JD14" s="69"/>
      <c r="JE14" s="69"/>
      <c r="JF14" s="69"/>
      <c r="JG14" s="69"/>
      <c r="JH14" s="69"/>
      <c r="JI14" s="69"/>
      <c r="JJ14" s="69"/>
      <c r="JK14" s="69"/>
      <c r="JL14" s="69"/>
      <c r="JM14" s="69"/>
      <c r="JN14" s="69"/>
      <c r="JO14" s="69"/>
      <c r="JP14" s="69"/>
      <c r="JQ14" s="69"/>
      <c r="JR14" s="69"/>
      <c r="JS14" s="69"/>
      <c r="JT14" s="69"/>
      <c r="JU14" s="69"/>
      <c r="JV14" s="69"/>
      <c r="JW14" s="69"/>
      <c r="JX14" s="69"/>
      <c r="JY14" s="69"/>
      <c r="JZ14" s="69"/>
      <c r="KA14" s="69"/>
      <c r="KB14" s="69"/>
      <c r="KC14" s="69"/>
      <c r="KD14" s="69"/>
      <c r="KE14" s="69"/>
      <c r="KF14" s="69"/>
      <c r="KG14" s="69"/>
      <c r="KH14" s="69"/>
      <c r="KI14" s="69"/>
      <c r="KJ14" s="69"/>
      <c r="KK14" s="69"/>
      <c r="KL14" s="69"/>
      <c r="KM14" s="69"/>
      <c r="KN14" s="69"/>
      <c r="KO14" s="69"/>
      <c r="KP14" s="69"/>
      <c r="KQ14" s="69"/>
      <c r="KR14" s="69"/>
      <c r="KS14" s="69"/>
      <c r="KT14" s="69"/>
      <c r="KU14" s="69"/>
      <c r="KV14" s="69"/>
      <c r="KW14" s="69"/>
      <c r="KX14" s="69"/>
      <c r="KY14" s="69"/>
      <c r="KZ14" s="69"/>
      <c r="LA14" s="69"/>
      <c r="LB14" s="69"/>
      <c r="LC14" s="69"/>
      <c r="LD14" s="69"/>
      <c r="LE14" s="69"/>
      <c r="LF14" s="69"/>
      <c r="LG14" s="69"/>
      <c r="LH14" s="69"/>
      <c r="LI14" s="69"/>
      <c r="LJ14" s="69"/>
      <c r="LK14" s="69"/>
      <c r="LL14" s="69"/>
      <c r="LM14" s="69"/>
      <c r="LN14" s="69"/>
      <c r="LO14" s="69"/>
      <c r="LP14" s="69"/>
      <c r="LQ14" s="69"/>
      <c r="LR14" s="69"/>
      <c r="LS14" s="69"/>
      <c r="LT14" s="69"/>
      <c r="LU14" s="69"/>
      <c r="LV14" s="69"/>
      <c r="LW14" s="69"/>
      <c r="LX14" s="69"/>
      <c r="LY14" s="69"/>
      <c r="LZ14" s="69"/>
      <c r="MA14" s="69"/>
      <c r="MB14" s="69"/>
      <c r="MC14" s="69"/>
      <c r="MD14" s="69"/>
      <c r="ME14" s="69"/>
      <c r="MF14" s="69"/>
      <c r="MG14" s="69"/>
      <c r="MH14" s="69"/>
      <c r="MI14" s="69"/>
      <c r="MJ14" s="69"/>
      <c r="MK14" s="69"/>
      <c r="ML14" s="69"/>
      <c r="MM14" s="69"/>
      <c r="MN14" s="69"/>
      <c r="MO14" s="69"/>
      <c r="MP14" s="69"/>
      <c r="MQ14" s="69"/>
      <c r="MR14" s="69"/>
      <c r="MS14" s="69"/>
      <c r="MT14" s="69"/>
      <c r="MU14" s="69"/>
      <c r="MV14" s="69"/>
      <c r="MW14" s="69"/>
      <c r="MX14" s="69"/>
      <c r="MY14" s="69"/>
      <c r="MZ14" s="69"/>
      <c r="NA14" s="69"/>
      <c r="NB14" s="69"/>
      <c r="NC14" s="69"/>
      <c r="ND14" s="69"/>
      <c r="NE14" s="69"/>
      <c r="NF14" s="69"/>
      <c r="NG14" s="69"/>
      <c r="NH14" s="69"/>
      <c r="NI14" s="69"/>
      <c r="NJ14" s="69"/>
      <c r="NK14" s="69"/>
      <c r="NL14" s="69"/>
      <c r="NM14" s="69"/>
      <c r="NN14" s="69"/>
      <c r="NO14" s="69"/>
      <c r="NP14" s="69"/>
      <c r="NQ14" s="69"/>
      <c r="NR14" s="69"/>
      <c r="NS14" s="69"/>
      <c r="NT14" s="69"/>
      <c r="NU14" s="69"/>
      <c r="NV14" s="69"/>
      <c r="NW14" s="69"/>
      <c r="NX14" s="69"/>
      <c r="NY14" s="69"/>
      <c r="NZ14" s="69"/>
      <c r="OA14" s="69"/>
      <c r="OB14" s="69"/>
      <c r="OC14" s="69"/>
      <c r="OD14" s="69"/>
      <c r="OE14" s="69"/>
      <c r="OF14" s="69"/>
      <c r="OG14" s="69"/>
      <c r="OH14" s="69"/>
      <c r="OI14" s="69"/>
      <c r="OJ14" s="69"/>
      <c r="OK14" s="69"/>
      <c r="OL14" s="69"/>
      <c r="OM14" s="69"/>
      <c r="ON14" s="69"/>
      <c r="OO14" s="69"/>
      <c r="OP14" s="69"/>
      <c r="OQ14" s="69"/>
      <c r="OR14" s="69"/>
      <c r="OS14" s="69"/>
      <c r="OT14" s="69"/>
      <c r="OU14" s="69"/>
      <c r="OV14" s="69"/>
      <c r="OW14" s="69"/>
      <c r="OX14" s="69"/>
      <c r="OY14" s="69"/>
    </row>
    <row r="15" spans="1:415" s="94" customFormat="1" ht="40.25" customHeight="1" thickBot="1">
      <c r="A15" s="92"/>
      <c r="B15" s="62" t="s">
        <v>14</v>
      </c>
      <c r="C15" s="62" t="s">
        <v>14</v>
      </c>
      <c r="D15" s="63">
        <f t="shared" si="0"/>
        <v>0</v>
      </c>
      <c r="E15" s="63">
        <f t="shared" si="1"/>
        <v>0</v>
      </c>
      <c r="F15" s="63">
        <f t="shared" si="2"/>
        <v>0</v>
      </c>
      <c r="G15" s="65"/>
      <c r="H15" s="93"/>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c r="BZ15" s="69"/>
      <c r="CA15" s="69"/>
      <c r="CB15" s="69"/>
      <c r="CC15" s="69"/>
      <c r="CD15" s="69"/>
      <c r="CE15" s="69"/>
      <c r="CF15" s="69"/>
      <c r="CG15" s="69"/>
      <c r="CH15" s="69"/>
      <c r="CI15" s="69"/>
      <c r="CJ15" s="69"/>
      <c r="CK15" s="69"/>
      <c r="CL15" s="69"/>
      <c r="CM15" s="69"/>
      <c r="CN15" s="69"/>
      <c r="CO15" s="69"/>
      <c r="CP15" s="69"/>
      <c r="CQ15" s="69"/>
      <c r="CR15" s="69"/>
      <c r="CS15" s="69"/>
      <c r="CT15" s="69"/>
      <c r="CU15" s="69"/>
      <c r="CV15" s="69"/>
      <c r="CW15" s="69"/>
      <c r="CX15" s="69"/>
      <c r="CY15" s="69"/>
      <c r="CZ15" s="69"/>
      <c r="DA15" s="69"/>
      <c r="DB15" s="69"/>
      <c r="DC15" s="69"/>
      <c r="DD15" s="69"/>
      <c r="DE15" s="69"/>
      <c r="DF15" s="69"/>
      <c r="DG15" s="69"/>
      <c r="DH15" s="69"/>
      <c r="DI15" s="69"/>
      <c r="DJ15" s="69"/>
      <c r="DK15" s="69"/>
      <c r="DL15" s="69"/>
      <c r="DM15" s="69"/>
      <c r="DN15" s="69"/>
      <c r="DO15" s="69"/>
      <c r="DP15" s="69"/>
      <c r="DQ15" s="69"/>
      <c r="DR15" s="69"/>
      <c r="DS15" s="69"/>
      <c r="DT15" s="69"/>
      <c r="DU15" s="69"/>
      <c r="DV15" s="69"/>
      <c r="DW15" s="69"/>
      <c r="DX15" s="69"/>
      <c r="DY15" s="69"/>
      <c r="DZ15" s="69"/>
      <c r="EA15" s="69"/>
      <c r="EB15" s="69"/>
      <c r="EC15" s="69"/>
      <c r="ED15" s="69"/>
      <c r="EE15" s="69"/>
      <c r="EF15" s="69"/>
      <c r="EG15" s="69"/>
      <c r="EH15" s="69"/>
      <c r="EI15" s="69"/>
      <c r="EJ15" s="69"/>
      <c r="EK15" s="69"/>
      <c r="EL15" s="69"/>
      <c r="EM15" s="69"/>
      <c r="EN15" s="69"/>
      <c r="EO15" s="69"/>
      <c r="EP15" s="69"/>
      <c r="EQ15" s="69"/>
      <c r="ER15" s="69"/>
      <c r="ES15" s="69"/>
      <c r="ET15" s="69"/>
      <c r="EU15" s="69"/>
      <c r="EV15" s="69"/>
      <c r="EW15" s="69"/>
      <c r="EX15" s="69"/>
      <c r="EY15" s="69"/>
      <c r="EZ15" s="69"/>
      <c r="FA15" s="69"/>
      <c r="FB15" s="69"/>
      <c r="FC15" s="69"/>
      <c r="FD15" s="69"/>
      <c r="FE15" s="69"/>
      <c r="FF15" s="69"/>
      <c r="FG15" s="69"/>
      <c r="FH15" s="69"/>
      <c r="FI15" s="69"/>
      <c r="FJ15" s="69"/>
      <c r="FK15" s="69"/>
      <c r="FL15" s="69"/>
      <c r="FM15" s="69"/>
      <c r="FN15" s="69"/>
      <c r="FO15" s="69"/>
      <c r="FP15" s="69"/>
      <c r="FQ15" s="69"/>
      <c r="FR15" s="69"/>
      <c r="FS15" s="69"/>
      <c r="FT15" s="69"/>
      <c r="FU15" s="69"/>
      <c r="FV15" s="69"/>
      <c r="FW15" s="69"/>
      <c r="FX15" s="69"/>
      <c r="FY15" s="69"/>
      <c r="FZ15" s="69"/>
      <c r="GA15" s="69"/>
      <c r="GB15" s="69"/>
      <c r="GC15" s="69"/>
      <c r="GD15" s="69"/>
      <c r="GE15" s="69"/>
      <c r="GF15" s="69"/>
      <c r="GG15" s="69"/>
      <c r="GH15" s="69"/>
      <c r="GI15" s="69"/>
      <c r="GJ15" s="69"/>
      <c r="GK15" s="69"/>
      <c r="GL15" s="69"/>
      <c r="GM15" s="69"/>
      <c r="GN15" s="69"/>
      <c r="GO15" s="69"/>
      <c r="GP15" s="69"/>
      <c r="GQ15" s="69"/>
      <c r="GR15" s="69"/>
      <c r="GS15" s="69"/>
      <c r="GT15" s="69"/>
      <c r="GU15" s="69"/>
      <c r="GV15" s="69"/>
      <c r="GW15" s="69"/>
      <c r="GX15" s="69"/>
      <c r="GY15" s="69"/>
      <c r="GZ15" s="69"/>
      <c r="HA15" s="69"/>
      <c r="HB15" s="69"/>
      <c r="HC15" s="69"/>
      <c r="HD15" s="69"/>
      <c r="HE15" s="69"/>
      <c r="HF15" s="69"/>
      <c r="HG15" s="69"/>
      <c r="HH15" s="69"/>
      <c r="HI15" s="69"/>
      <c r="HJ15" s="69"/>
      <c r="HK15" s="69"/>
      <c r="HL15" s="69"/>
      <c r="HM15" s="69"/>
      <c r="HN15" s="69"/>
      <c r="HO15" s="69"/>
      <c r="HP15" s="69"/>
      <c r="HQ15" s="69"/>
      <c r="HR15" s="69"/>
      <c r="HS15" s="69"/>
      <c r="HT15" s="69"/>
      <c r="HU15" s="69"/>
      <c r="HV15" s="69"/>
      <c r="HW15" s="69"/>
      <c r="HX15" s="69"/>
      <c r="HY15" s="69"/>
      <c r="HZ15" s="69"/>
      <c r="IA15" s="69"/>
      <c r="IB15" s="69"/>
      <c r="IC15" s="69"/>
      <c r="ID15" s="69"/>
      <c r="IE15" s="69"/>
      <c r="IF15" s="69"/>
      <c r="IG15" s="69"/>
      <c r="IH15" s="69"/>
      <c r="II15" s="69"/>
      <c r="IJ15" s="69"/>
      <c r="IK15" s="69"/>
      <c r="IL15" s="69"/>
      <c r="IM15" s="69"/>
      <c r="IN15" s="69"/>
      <c r="IO15" s="69"/>
      <c r="IP15" s="69"/>
      <c r="IQ15" s="69"/>
      <c r="IR15" s="69"/>
      <c r="IS15" s="69"/>
      <c r="IT15" s="69"/>
      <c r="IU15" s="69"/>
      <c r="IV15" s="69"/>
      <c r="IW15" s="69"/>
      <c r="IX15" s="69"/>
      <c r="IY15" s="69"/>
      <c r="IZ15" s="69"/>
      <c r="JA15" s="69"/>
      <c r="JB15" s="69"/>
      <c r="JC15" s="69"/>
      <c r="JD15" s="69"/>
      <c r="JE15" s="69"/>
      <c r="JF15" s="69"/>
      <c r="JG15" s="69"/>
      <c r="JH15" s="69"/>
      <c r="JI15" s="69"/>
      <c r="JJ15" s="69"/>
      <c r="JK15" s="69"/>
      <c r="JL15" s="69"/>
      <c r="JM15" s="69"/>
      <c r="JN15" s="69"/>
      <c r="JO15" s="69"/>
      <c r="JP15" s="69"/>
      <c r="JQ15" s="69"/>
      <c r="JR15" s="69"/>
      <c r="JS15" s="69"/>
      <c r="JT15" s="69"/>
      <c r="JU15" s="69"/>
      <c r="JV15" s="69"/>
      <c r="JW15" s="69"/>
      <c r="JX15" s="69"/>
      <c r="JY15" s="69"/>
      <c r="JZ15" s="69"/>
      <c r="KA15" s="69"/>
      <c r="KB15" s="69"/>
      <c r="KC15" s="69"/>
      <c r="KD15" s="69"/>
      <c r="KE15" s="69"/>
      <c r="KF15" s="69"/>
      <c r="KG15" s="69"/>
      <c r="KH15" s="69"/>
      <c r="KI15" s="69"/>
      <c r="KJ15" s="69"/>
      <c r="KK15" s="69"/>
      <c r="KL15" s="69"/>
      <c r="KM15" s="69"/>
      <c r="KN15" s="69"/>
      <c r="KO15" s="69"/>
      <c r="KP15" s="69"/>
      <c r="KQ15" s="69"/>
      <c r="KR15" s="69"/>
      <c r="KS15" s="69"/>
      <c r="KT15" s="69"/>
      <c r="KU15" s="69"/>
      <c r="KV15" s="69"/>
      <c r="KW15" s="69"/>
      <c r="KX15" s="69"/>
      <c r="KY15" s="69"/>
      <c r="KZ15" s="69"/>
      <c r="LA15" s="69"/>
      <c r="LB15" s="69"/>
      <c r="LC15" s="69"/>
      <c r="LD15" s="69"/>
      <c r="LE15" s="69"/>
      <c r="LF15" s="69"/>
      <c r="LG15" s="69"/>
      <c r="LH15" s="69"/>
      <c r="LI15" s="69"/>
      <c r="LJ15" s="69"/>
      <c r="LK15" s="69"/>
      <c r="LL15" s="69"/>
      <c r="LM15" s="69"/>
      <c r="LN15" s="69"/>
      <c r="LO15" s="69"/>
      <c r="LP15" s="69"/>
      <c r="LQ15" s="69"/>
      <c r="LR15" s="69"/>
      <c r="LS15" s="69"/>
      <c r="LT15" s="69"/>
      <c r="LU15" s="69"/>
      <c r="LV15" s="69"/>
      <c r="LW15" s="69"/>
      <c r="LX15" s="69"/>
      <c r="LY15" s="69"/>
      <c r="LZ15" s="69"/>
      <c r="MA15" s="69"/>
      <c r="MB15" s="69"/>
      <c r="MC15" s="69"/>
      <c r="MD15" s="69"/>
      <c r="ME15" s="69"/>
      <c r="MF15" s="69"/>
      <c r="MG15" s="69"/>
      <c r="MH15" s="69"/>
      <c r="MI15" s="69"/>
      <c r="MJ15" s="69"/>
      <c r="MK15" s="69"/>
      <c r="ML15" s="69"/>
      <c r="MM15" s="69"/>
      <c r="MN15" s="69"/>
      <c r="MO15" s="69"/>
      <c r="MP15" s="69"/>
      <c r="MQ15" s="69"/>
      <c r="MR15" s="69"/>
      <c r="MS15" s="69"/>
      <c r="MT15" s="69"/>
      <c r="MU15" s="69"/>
      <c r="MV15" s="69"/>
      <c r="MW15" s="69"/>
      <c r="MX15" s="69"/>
      <c r="MY15" s="69"/>
      <c r="MZ15" s="69"/>
      <c r="NA15" s="69"/>
      <c r="NB15" s="69"/>
      <c r="NC15" s="69"/>
      <c r="ND15" s="69"/>
      <c r="NE15" s="69"/>
      <c r="NF15" s="69"/>
      <c r="NG15" s="69"/>
      <c r="NH15" s="69"/>
      <c r="NI15" s="69"/>
      <c r="NJ15" s="69"/>
      <c r="NK15" s="69"/>
      <c r="NL15" s="69"/>
      <c r="NM15" s="69"/>
      <c r="NN15" s="69"/>
      <c r="NO15" s="69"/>
      <c r="NP15" s="69"/>
      <c r="NQ15" s="69"/>
      <c r="NR15" s="69"/>
      <c r="NS15" s="69"/>
      <c r="NT15" s="69"/>
      <c r="NU15" s="69"/>
      <c r="NV15" s="69"/>
      <c r="NW15" s="69"/>
      <c r="NX15" s="69"/>
      <c r="NY15" s="69"/>
      <c r="NZ15" s="69"/>
      <c r="OA15" s="69"/>
      <c r="OB15" s="69"/>
      <c r="OC15" s="69"/>
      <c r="OD15" s="69"/>
      <c r="OE15" s="69"/>
      <c r="OF15" s="69"/>
      <c r="OG15" s="69"/>
      <c r="OH15" s="69"/>
      <c r="OI15" s="69"/>
      <c r="OJ15" s="69"/>
      <c r="OK15" s="69"/>
      <c r="OL15" s="69"/>
      <c r="OM15" s="69"/>
      <c r="ON15" s="69"/>
      <c r="OO15" s="69"/>
      <c r="OP15" s="69"/>
      <c r="OQ15" s="69"/>
      <c r="OR15" s="69"/>
      <c r="OS15" s="69"/>
      <c r="OT15" s="69"/>
      <c r="OU15" s="69"/>
      <c r="OV15" s="69"/>
      <c r="OW15" s="69"/>
      <c r="OX15" s="69"/>
      <c r="OY15" s="69"/>
    </row>
    <row r="16" spans="1:415" s="94" customFormat="1" ht="40.25" customHeight="1" thickBot="1">
      <c r="A16" s="92"/>
      <c r="B16" s="62" t="s">
        <v>14</v>
      </c>
      <c r="C16" s="62" t="s">
        <v>14</v>
      </c>
      <c r="D16" s="63">
        <f t="shared" si="0"/>
        <v>0</v>
      </c>
      <c r="E16" s="63">
        <f t="shared" si="1"/>
        <v>0</v>
      </c>
      <c r="F16" s="63">
        <f t="shared" si="2"/>
        <v>0</v>
      </c>
      <c r="G16" s="65"/>
      <c r="H16" s="93"/>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c r="CC16" s="69"/>
      <c r="CD16" s="69"/>
      <c r="CE16" s="69"/>
      <c r="CF16" s="69"/>
      <c r="CG16" s="69"/>
      <c r="CH16" s="69"/>
      <c r="CI16" s="69"/>
      <c r="CJ16" s="69"/>
      <c r="CK16" s="69"/>
      <c r="CL16" s="69"/>
      <c r="CM16" s="69"/>
      <c r="CN16" s="69"/>
      <c r="CO16" s="69"/>
      <c r="CP16" s="69"/>
      <c r="CQ16" s="69"/>
      <c r="CR16" s="69"/>
      <c r="CS16" s="69"/>
      <c r="CT16" s="69"/>
      <c r="CU16" s="69"/>
      <c r="CV16" s="69"/>
      <c r="CW16" s="69"/>
      <c r="CX16" s="69"/>
      <c r="CY16" s="69"/>
      <c r="CZ16" s="69"/>
      <c r="DA16" s="69"/>
      <c r="DB16" s="69"/>
      <c r="DC16" s="69"/>
      <c r="DD16" s="69"/>
      <c r="DE16" s="69"/>
      <c r="DF16" s="69"/>
      <c r="DG16" s="69"/>
      <c r="DH16" s="69"/>
      <c r="DI16" s="69"/>
      <c r="DJ16" s="69"/>
      <c r="DK16" s="69"/>
      <c r="DL16" s="69"/>
      <c r="DM16" s="69"/>
      <c r="DN16" s="69"/>
      <c r="DO16" s="69"/>
      <c r="DP16" s="69"/>
      <c r="DQ16" s="69"/>
      <c r="DR16" s="69"/>
      <c r="DS16" s="69"/>
      <c r="DT16" s="69"/>
      <c r="DU16" s="69"/>
      <c r="DV16" s="69"/>
      <c r="DW16" s="69"/>
      <c r="DX16" s="69"/>
      <c r="DY16" s="69"/>
      <c r="DZ16" s="69"/>
      <c r="EA16" s="69"/>
      <c r="EB16" s="69"/>
      <c r="EC16" s="69"/>
      <c r="ED16" s="69"/>
      <c r="EE16" s="69"/>
      <c r="EF16" s="69"/>
      <c r="EG16" s="69"/>
      <c r="EH16" s="69"/>
      <c r="EI16" s="69"/>
      <c r="EJ16" s="69"/>
      <c r="EK16" s="69"/>
      <c r="EL16" s="69"/>
      <c r="EM16" s="69"/>
      <c r="EN16" s="69"/>
      <c r="EO16" s="69"/>
      <c r="EP16" s="69"/>
      <c r="EQ16" s="69"/>
      <c r="ER16" s="69"/>
      <c r="ES16" s="69"/>
      <c r="ET16" s="69"/>
      <c r="EU16" s="69"/>
      <c r="EV16" s="69"/>
      <c r="EW16" s="69"/>
      <c r="EX16" s="69"/>
      <c r="EY16" s="69"/>
      <c r="EZ16" s="69"/>
      <c r="FA16" s="69"/>
      <c r="FB16" s="69"/>
      <c r="FC16" s="69"/>
      <c r="FD16" s="69"/>
      <c r="FE16" s="69"/>
      <c r="FF16" s="69"/>
      <c r="FG16" s="69"/>
      <c r="FH16" s="69"/>
      <c r="FI16" s="69"/>
      <c r="FJ16" s="69"/>
      <c r="FK16" s="69"/>
      <c r="FL16" s="69"/>
      <c r="FM16" s="69"/>
      <c r="FN16" s="69"/>
      <c r="FO16" s="69"/>
      <c r="FP16" s="69"/>
      <c r="FQ16" s="69"/>
      <c r="FR16" s="69"/>
      <c r="FS16" s="69"/>
      <c r="FT16" s="69"/>
      <c r="FU16" s="69"/>
      <c r="FV16" s="69"/>
      <c r="FW16" s="69"/>
      <c r="FX16" s="69"/>
      <c r="FY16" s="69"/>
      <c r="FZ16" s="69"/>
      <c r="GA16" s="69"/>
      <c r="GB16" s="69"/>
      <c r="GC16" s="69"/>
      <c r="GD16" s="69"/>
      <c r="GE16" s="69"/>
      <c r="GF16" s="69"/>
      <c r="GG16" s="69"/>
      <c r="GH16" s="69"/>
      <c r="GI16" s="69"/>
      <c r="GJ16" s="69"/>
      <c r="GK16" s="69"/>
      <c r="GL16" s="69"/>
      <c r="GM16" s="69"/>
      <c r="GN16" s="69"/>
      <c r="GO16" s="69"/>
      <c r="GP16" s="69"/>
      <c r="GQ16" s="69"/>
      <c r="GR16" s="69"/>
      <c r="GS16" s="69"/>
      <c r="GT16" s="69"/>
      <c r="GU16" s="69"/>
      <c r="GV16" s="69"/>
      <c r="GW16" s="69"/>
      <c r="GX16" s="69"/>
      <c r="GY16" s="69"/>
      <c r="GZ16" s="69"/>
      <c r="HA16" s="69"/>
      <c r="HB16" s="69"/>
      <c r="HC16" s="69"/>
      <c r="HD16" s="69"/>
      <c r="HE16" s="69"/>
      <c r="HF16" s="69"/>
      <c r="HG16" s="69"/>
      <c r="HH16" s="69"/>
      <c r="HI16" s="69"/>
      <c r="HJ16" s="69"/>
      <c r="HK16" s="69"/>
      <c r="HL16" s="69"/>
      <c r="HM16" s="69"/>
      <c r="HN16" s="69"/>
      <c r="HO16" s="69"/>
      <c r="HP16" s="69"/>
      <c r="HQ16" s="69"/>
      <c r="HR16" s="69"/>
      <c r="HS16" s="69"/>
      <c r="HT16" s="69"/>
      <c r="HU16" s="69"/>
      <c r="HV16" s="69"/>
      <c r="HW16" s="69"/>
      <c r="HX16" s="69"/>
      <c r="HY16" s="69"/>
      <c r="HZ16" s="69"/>
      <c r="IA16" s="69"/>
      <c r="IB16" s="69"/>
      <c r="IC16" s="69"/>
      <c r="ID16" s="69"/>
      <c r="IE16" s="69"/>
      <c r="IF16" s="69"/>
      <c r="IG16" s="69"/>
      <c r="IH16" s="69"/>
      <c r="II16" s="69"/>
      <c r="IJ16" s="69"/>
      <c r="IK16" s="69"/>
      <c r="IL16" s="69"/>
      <c r="IM16" s="69"/>
      <c r="IN16" s="69"/>
      <c r="IO16" s="69"/>
      <c r="IP16" s="69"/>
      <c r="IQ16" s="69"/>
      <c r="IR16" s="69"/>
      <c r="IS16" s="69"/>
      <c r="IT16" s="69"/>
      <c r="IU16" s="69"/>
      <c r="IV16" s="69"/>
      <c r="IW16" s="69"/>
      <c r="IX16" s="69"/>
      <c r="IY16" s="69"/>
      <c r="IZ16" s="69"/>
      <c r="JA16" s="69"/>
      <c r="JB16" s="69"/>
      <c r="JC16" s="69"/>
      <c r="JD16" s="69"/>
      <c r="JE16" s="69"/>
      <c r="JF16" s="69"/>
      <c r="JG16" s="69"/>
      <c r="JH16" s="69"/>
      <c r="JI16" s="69"/>
      <c r="JJ16" s="69"/>
      <c r="JK16" s="69"/>
      <c r="JL16" s="69"/>
      <c r="JM16" s="69"/>
      <c r="JN16" s="69"/>
      <c r="JO16" s="69"/>
      <c r="JP16" s="69"/>
      <c r="JQ16" s="69"/>
      <c r="JR16" s="69"/>
      <c r="JS16" s="69"/>
      <c r="JT16" s="69"/>
      <c r="JU16" s="69"/>
      <c r="JV16" s="69"/>
      <c r="JW16" s="69"/>
      <c r="JX16" s="69"/>
      <c r="JY16" s="69"/>
      <c r="JZ16" s="69"/>
      <c r="KA16" s="69"/>
      <c r="KB16" s="69"/>
      <c r="KC16" s="69"/>
      <c r="KD16" s="69"/>
      <c r="KE16" s="69"/>
      <c r="KF16" s="69"/>
      <c r="KG16" s="69"/>
      <c r="KH16" s="69"/>
      <c r="KI16" s="69"/>
      <c r="KJ16" s="69"/>
      <c r="KK16" s="69"/>
      <c r="KL16" s="69"/>
      <c r="KM16" s="69"/>
      <c r="KN16" s="69"/>
      <c r="KO16" s="69"/>
      <c r="KP16" s="69"/>
      <c r="KQ16" s="69"/>
      <c r="KR16" s="69"/>
      <c r="KS16" s="69"/>
      <c r="KT16" s="69"/>
      <c r="KU16" s="69"/>
      <c r="KV16" s="69"/>
      <c r="KW16" s="69"/>
      <c r="KX16" s="69"/>
      <c r="KY16" s="69"/>
      <c r="KZ16" s="69"/>
      <c r="LA16" s="69"/>
      <c r="LB16" s="69"/>
      <c r="LC16" s="69"/>
      <c r="LD16" s="69"/>
      <c r="LE16" s="69"/>
      <c r="LF16" s="69"/>
      <c r="LG16" s="69"/>
      <c r="LH16" s="69"/>
      <c r="LI16" s="69"/>
      <c r="LJ16" s="69"/>
      <c r="LK16" s="69"/>
      <c r="LL16" s="69"/>
      <c r="LM16" s="69"/>
      <c r="LN16" s="69"/>
      <c r="LO16" s="69"/>
      <c r="LP16" s="69"/>
      <c r="LQ16" s="69"/>
      <c r="LR16" s="69"/>
      <c r="LS16" s="69"/>
      <c r="LT16" s="69"/>
      <c r="LU16" s="69"/>
      <c r="LV16" s="69"/>
      <c r="LW16" s="69"/>
      <c r="LX16" s="69"/>
      <c r="LY16" s="69"/>
      <c r="LZ16" s="69"/>
      <c r="MA16" s="69"/>
      <c r="MB16" s="69"/>
      <c r="MC16" s="69"/>
      <c r="MD16" s="69"/>
      <c r="ME16" s="69"/>
      <c r="MF16" s="69"/>
      <c r="MG16" s="69"/>
      <c r="MH16" s="69"/>
      <c r="MI16" s="69"/>
      <c r="MJ16" s="69"/>
      <c r="MK16" s="69"/>
      <c r="ML16" s="69"/>
      <c r="MM16" s="69"/>
      <c r="MN16" s="69"/>
      <c r="MO16" s="69"/>
      <c r="MP16" s="69"/>
      <c r="MQ16" s="69"/>
      <c r="MR16" s="69"/>
      <c r="MS16" s="69"/>
      <c r="MT16" s="69"/>
      <c r="MU16" s="69"/>
      <c r="MV16" s="69"/>
      <c r="MW16" s="69"/>
      <c r="MX16" s="69"/>
      <c r="MY16" s="69"/>
      <c r="MZ16" s="69"/>
      <c r="NA16" s="69"/>
      <c r="NB16" s="69"/>
      <c r="NC16" s="69"/>
      <c r="ND16" s="69"/>
      <c r="NE16" s="69"/>
      <c r="NF16" s="69"/>
      <c r="NG16" s="69"/>
      <c r="NH16" s="69"/>
      <c r="NI16" s="69"/>
      <c r="NJ16" s="69"/>
      <c r="NK16" s="69"/>
      <c r="NL16" s="69"/>
      <c r="NM16" s="69"/>
      <c r="NN16" s="69"/>
      <c r="NO16" s="69"/>
      <c r="NP16" s="69"/>
      <c r="NQ16" s="69"/>
      <c r="NR16" s="69"/>
      <c r="NS16" s="69"/>
      <c r="NT16" s="69"/>
      <c r="NU16" s="69"/>
      <c r="NV16" s="69"/>
      <c r="NW16" s="69"/>
      <c r="NX16" s="69"/>
      <c r="NY16" s="69"/>
      <c r="NZ16" s="69"/>
      <c r="OA16" s="69"/>
      <c r="OB16" s="69"/>
      <c r="OC16" s="69"/>
      <c r="OD16" s="69"/>
      <c r="OE16" s="69"/>
      <c r="OF16" s="69"/>
      <c r="OG16" s="69"/>
      <c r="OH16" s="69"/>
      <c r="OI16" s="69"/>
      <c r="OJ16" s="69"/>
      <c r="OK16" s="69"/>
      <c r="OL16" s="69"/>
      <c r="OM16" s="69"/>
      <c r="ON16" s="69"/>
      <c r="OO16" s="69"/>
      <c r="OP16" s="69"/>
      <c r="OQ16" s="69"/>
      <c r="OR16" s="69"/>
      <c r="OS16" s="69"/>
      <c r="OT16" s="69"/>
      <c r="OU16" s="69"/>
      <c r="OV16" s="69"/>
      <c r="OW16" s="69"/>
      <c r="OX16" s="69"/>
      <c r="OY16" s="69"/>
    </row>
    <row r="17" spans="1:415" s="94" customFormat="1" ht="40.25" customHeight="1" thickBot="1">
      <c r="A17" s="92"/>
      <c r="B17" s="62" t="s">
        <v>14</v>
      </c>
      <c r="C17" s="62" t="s">
        <v>14</v>
      </c>
      <c r="D17" s="63">
        <f t="shared" si="0"/>
        <v>0</v>
      </c>
      <c r="E17" s="63">
        <f t="shared" si="1"/>
        <v>0</v>
      </c>
      <c r="F17" s="63">
        <f t="shared" si="2"/>
        <v>0</v>
      </c>
      <c r="G17" s="65"/>
      <c r="H17" s="93"/>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c r="CC17" s="69"/>
      <c r="CD17" s="69"/>
      <c r="CE17" s="69"/>
      <c r="CF17" s="69"/>
      <c r="CG17" s="69"/>
      <c r="CH17" s="69"/>
      <c r="CI17" s="69"/>
      <c r="CJ17" s="69"/>
      <c r="CK17" s="69"/>
      <c r="CL17" s="69"/>
      <c r="CM17" s="69"/>
      <c r="CN17" s="69"/>
      <c r="CO17" s="69"/>
      <c r="CP17" s="69"/>
      <c r="CQ17" s="69"/>
      <c r="CR17" s="69"/>
      <c r="CS17" s="69"/>
      <c r="CT17" s="69"/>
      <c r="CU17" s="69"/>
      <c r="CV17" s="69"/>
      <c r="CW17" s="69"/>
      <c r="CX17" s="69"/>
      <c r="CY17" s="69"/>
      <c r="CZ17" s="69"/>
      <c r="DA17" s="69"/>
      <c r="DB17" s="69"/>
      <c r="DC17" s="69"/>
      <c r="DD17" s="69"/>
      <c r="DE17" s="69"/>
      <c r="DF17" s="69"/>
      <c r="DG17" s="69"/>
      <c r="DH17" s="69"/>
      <c r="DI17" s="69"/>
      <c r="DJ17" s="69"/>
      <c r="DK17" s="69"/>
      <c r="DL17" s="69"/>
      <c r="DM17" s="69"/>
      <c r="DN17" s="69"/>
      <c r="DO17" s="69"/>
      <c r="DP17" s="69"/>
      <c r="DQ17" s="69"/>
      <c r="DR17" s="69"/>
      <c r="DS17" s="69"/>
      <c r="DT17" s="69"/>
      <c r="DU17" s="69"/>
      <c r="DV17" s="69"/>
      <c r="DW17" s="69"/>
      <c r="DX17" s="69"/>
      <c r="DY17" s="69"/>
      <c r="DZ17" s="69"/>
      <c r="EA17" s="69"/>
      <c r="EB17" s="69"/>
      <c r="EC17" s="69"/>
      <c r="ED17" s="69"/>
      <c r="EE17" s="69"/>
      <c r="EF17" s="69"/>
      <c r="EG17" s="69"/>
      <c r="EH17" s="69"/>
      <c r="EI17" s="69"/>
      <c r="EJ17" s="69"/>
      <c r="EK17" s="69"/>
      <c r="EL17" s="69"/>
      <c r="EM17" s="69"/>
      <c r="EN17" s="69"/>
      <c r="EO17" s="69"/>
      <c r="EP17" s="69"/>
      <c r="EQ17" s="69"/>
      <c r="ER17" s="69"/>
      <c r="ES17" s="69"/>
      <c r="ET17" s="69"/>
      <c r="EU17" s="69"/>
      <c r="EV17" s="69"/>
      <c r="EW17" s="69"/>
      <c r="EX17" s="69"/>
      <c r="EY17" s="69"/>
      <c r="EZ17" s="69"/>
      <c r="FA17" s="69"/>
      <c r="FB17" s="69"/>
      <c r="FC17" s="69"/>
      <c r="FD17" s="69"/>
      <c r="FE17" s="69"/>
      <c r="FF17" s="69"/>
      <c r="FG17" s="69"/>
      <c r="FH17" s="69"/>
      <c r="FI17" s="69"/>
      <c r="FJ17" s="69"/>
      <c r="FK17" s="69"/>
      <c r="FL17" s="69"/>
      <c r="FM17" s="69"/>
      <c r="FN17" s="69"/>
      <c r="FO17" s="69"/>
      <c r="FP17" s="69"/>
      <c r="FQ17" s="69"/>
      <c r="FR17" s="69"/>
      <c r="FS17" s="69"/>
      <c r="FT17" s="69"/>
      <c r="FU17" s="69"/>
      <c r="FV17" s="69"/>
      <c r="FW17" s="69"/>
      <c r="FX17" s="69"/>
      <c r="FY17" s="69"/>
      <c r="FZ17" s="69"/>
      <c r="GA17" s="69"/>
      <c r="GB17" s="69"/>
      <c r="GC17" s="69"/>
      <c r="GD17" s="69"/>
      <c r="GE17" s="69"/>
      <c r="GF17" s="69"/>
      <c r="GG17" s="69"/>
      <c r="GH17" s="69"/>
      <c r="GI17" s="69"/>
      <c r="GJ17" s="69"/>
      <c r="GK17" s="69"/>
      <c r="GL17" s="69"/>
      <c r="GM17" s="69"/>
      <c r="GN17" s="69"/>
      <c r="GO17" s="69"/>
      <c r="GP17" s="69"/>
      <c r="GQ17" s="69"/>
      <c r="GR17" s="69"/>
      <c r="GS17" s="69"/>
      <c r="GT17" s="69"/>
      <c r="GU17" s="69"/>
      <c r="GV17" s="69"/>
      <c r="GW17" s="69"/>
      <c r="GX17" s="69"/>
      <c r="GY17" s="69"/>
      <c r="GZ17" s="69"/>
      <c r="HA17" s="69"/>
      <c r="HB17" s="69"/>
      <c r="HC17" s="69"/>
      <c r="HD17" s="69"/>
      <c r="HE17" s="69"/>
      <c r="HF17" s="69"/>
      <c r="HG17" s="69"/>
      <c r="HH17" s="69"/>
      <c r="HI17" s="69"/>
      <c r="HJ17" s="69"/>
      <c r="HK17" s="69"/>
      <c r="HL17" s="69"/>
      <c r="HM17" s="69"/>
      <c r="HN17" s="69"/>
      <c r="HO17" s="69"/>
      <c r="HP17" s="69"/>
      <c r="HQ17" s="69"/>
      <c r="HR17" s="69"/>
      <c r="HS17" s="69"/>
      <c r="HT17" s="69"/>
      <c r="HU17" s="69"/>
      <c r="HV17" s="69"/>
      <c r="HW17" s="69"/>
      <c r="HX17" s="69"/>
      <c r="HY17" s="69"/>
      <c r="HZ17" s="69"/>
      <c r="IA17" s="69"/>
      <c r="IB17" s="69"/>
      <c r="IC17" s="69"/>
      <c r="ID17" s="69"/>
      <c r="IE17" s="69"/>
      <c r="IF17" s="69"/>
      <c r="IG17" s="69"/>
      <c r="IH17" s="69"/>
      <c r="II17" s="69"/>
      <c r="IJ17" s="69"/>
      <c r="IK17" s="69"/>
      <c r="IL17" s="69"/>
      <c r="IM17" s="69"/>
      <c r="IN17" s="69"/>
      <c r="IO17" s="69"/>
      <c r="IP17" s="69"/>
      <c r="IQ17" s="69"/>
      <c r="IR17" s="69"/>
      <c r="IS17" s="69"/>
      <c r="IT17" s="69"/>
      <c r="IU17" s="69"/>
      <c r="IV17" s="69"/>
      <c r="IW17" s="69"/>
      <c r="IX17" s="69"/>
      <c r="IY17" s="69"/>
      <c r="IZ17" s="69"/>
      <c r="JA17" s="69"/>
      <c r="JB17" s="69"/>
      <c r="JC17" s="69"/>
      <c r="JD17" s="69"/>
      <c r="JE17" s="69"/>
      <c r="JF17" s="69"/>
      <c r="JG17" s="69"/>
      <c r="JH17" s="69"/>
      <c r="JI17" s="69"/>
      <c r="JJ17" s="69"/>
      <c r="JK17" s="69"/>
      <c r="JL17" s="69"/>
      <c r="JM17" s="69"/>
      <c r="JN17" s="69"/>
      <c r="JO17" s="69"/>
      <c r="JP17" s="69"/>
      <c r="JQ17" s="69"/>
      <c r="JR17" s="69"/>
      <c r="JS17" s="69"/>
      <c r="JT17" s="69"/>
      <c r="JU17" s="69"/>
      <c r="JV17" s="69"/>
      <c r="JW17" s="69"/>
      <c r="JX17" s="69"/>
      <c r="JY17" s="69"/>
      <c r="JZ17" s="69"/>
      <c r="KA17" s="69"/>
      <c r="KB17" s="69"/>
      <c r="KC17" s="69"/>
      <c r="KD17" s="69"/>
      <c r="KE17" s="69"/>
      <c r="KF17" s="69"/>
      <c r="KG17" s="69"/>
      <c r="KH17" s="69"/>
      <c r="KI17" s="69"/>
      <c r="KJ17" s="69"/>
      <c r="KK17" s="69"/>
      <c r="KL17" s="69"/>
      <c r="KM17" s="69"/>
      <c r="KN17" s="69"/>
      <c r="KO17" s="69"/>
      <c r="KP17" s="69"/>
      <c r="KQ17" s="69"/>
      <c r="KR17" s="69"/>
      <c r="KS17" s="69"/>
      <c r="KT17" s="69"/>
      <c r="KU17" s="69"/>
      <c r="KV17" s="69"/>
      <c r="KW17" s="69"/>
      <c r="KX17" s="69"/>
      <c r="KY17" s="69"/>
      <c r="KZ17" s="69"/>
      <c r="LA17" s="69"/>
      <c r="LB17" s="69"/>
      <c r="LC17" s="69"/>
      <c r="LD17" s="69"/>
      <c r="LE17" s="69"/>
      <c r="LF17" s="69"/>
      <c r="LG17" s="69"/>
      <c r="LH17" s="69"/>
      <c r="LI17" s="69"/>
      <c r="LJ17" s="69"/>
      <c r="LK17" s="69"/>
      <c r="LL17" s="69"/>
      <c r="LM17" s="69"/>
      <c r="LN17" s="69"/>
      <c r="LO17" s="69"/>
      <c r="LP17" s="69"/>
      <c r="LQ17" s="69"/>
      <c r="LR17" s="69"/>
      <c r="LS17" s="69"/>
      <c r="LT17" s="69"/>
      <c r="LU17" s="69"/>
      <c r="LV17" s="69"/>
      <c r="LW17" s="69"/>
      <c r="LX17" s="69"/>
      <c r="LY17" s="69"/>
      <c r="LZ17" s="69"/>
      <c r="MA17" s="69"/>
      <c r="MB17" s="69"/>
      <c r="MC17" s="69"/>
      <c r="MD17" s="69"/>
      <c r="ME17" s="69"/>
      <c r="MF17" s="69"/>
      <c r="MG17" s="69"/>
      <c r="MH17" s="69"/>
      <c r="MI17" s="69"/>
      <c r="MJ17" s="69"/>
      <c r="MK17" s="69"/>
      <c r="ML17" s="69"/>
      <c r="MM17" s="69"/>
      <c r="MN17" s="69"/>
      <c r="MO17" s="69"/>
      <c r="MP17" s="69"/>
      <c r="MQ17" s="69"/>
      <c r="MR17" s="69"/>
      <c r="MS17" s="69"/>
      <c r="MT17" s="69"/>
      <c r="MU17" s="69"/>
      <c r="MV17" s="69"/>
      <c r="MW17" s="69"/>
      <c r="MX17" s="69"/>
      <c r="MY17" s="69"/>
      <c r="MZ17" s="69"/>
      <c r="NA17" s="69"/>
      <c r="NB17" s="69"/>
      <c r="NC17" s="69"/>
      <c r="ND17" s="69"/>
      <c r="NE17" s="69"/>
      <c r="NF17" s="69"/>
      <c r="NG17" s="69"/>
      <c r="NH17" s="69"/>
      <c r="NI17" s="69"/>
      <c r="NJ17" s="69"/>
      <c r="NK17" s="69"/>
      <c r="NL17" s="69"/>
      <c r="NM17" s="69"/>
      <c r="NN17" s="69"/>
      <c r="NO17" s="69"/>
      <c r="NP17" s="69"/>
      <c r="NQ17" s="69"/>
      <c r="NR17" s="69"/>
      <c r="NS17" s="69"/>
      <c r="NT17" s="69"/>
      <c r="NU17" s="69"/>
      <c r="NV17" s="69"/>
      <c r="NW17" s="69"/>
      <c r="NX17" s="69"/>
      <c r="NY17" s="69"/>
      <c r="NZ17" s="69"/>
      <c r="OA17" s="69"/>
      <c r="OB17" s="69"/>
      <c r="OC17" s="69"/>
      <c r="OD17" s="69"/>
      <c r="OE17" s="69"/>
      <c r="OF17" s="69"/>
      <c r="OG17" s="69"/>
      <c r="OH17" s="69"/>
      <c r="OI17" s="69"/>
      <c r="OJ17" s="69"/>
      <c r="OK17" s="69"/>
      <c r="OL17" s="69"/>
      <c r="OM17" s="69"/>
      <c r="ON17" s="69"/>
      <c r="OO17" s="69"/>
      <c r="OP17" s="69"/>
      <c r="OQ17" s="69"/>
      <c r="OR17" s="69"/>
      <c r="OS17" s="69"/>
      <c r="OT17" s="69"/>
      <c r="OU17" s="69"/>
      <c r="OV17" s="69"/>
      <c r="OW17" s="69"/>
      <c r="OX17" s="69"/>
      <c r="OY17" s="69"/>
    </row>
    <row r="18" spans="1:415" s="94" customFormat="1" ht="40.25" customHeight="1" thickBot="1">
      <c r="A18" s="92"/>
      <c r="B18" s="62" t="s">
        <v>14</v>
      </c>
      <c r="C18" s="62" t="s">
        <v>14</v>
      </c>
      <c r="D18" s="63">
        <f t="shared" si="0"/>
        <v>0</v>
      </c>
      <c r="E18" s="63">
        <f t="shared" si="1"/>
        <v>0</v>
      </c>
      <c r="F18" s="63">
        <f t="shared" si="2"/>
        <v>0</v>
      </c>
      <c r="G18" s="65"/>
      <c r="H18" s="93"/>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c r="HA18" s="69"/>
      <c r="HB18" s="69"/>
      <c r="HC18" s="69"/>
      <c r="HD18" s="69"/>
      <c r="HE18" s="69"/>
      <c r="HF18" s="69"/>
      <c r="HG18" s="69"/>
      <c r="HH18" s="69"/>
      <c r="HI18" s="69"/>
      <c r="HJ18" s="69"/>
      <c r="HK18" s="69"/>
      <c r="HL18" s="69"/>
      <c r="HM18" s="69"/>
      <c r="HN18" s="69"/>
      <c r="HO18" s="69"/>
      <c r="HP18" s="69"/>
      <c r="HQ18" s="69"/>
      <c r="HR18" s="69"/>
      <c r="HS18" s="69"/>
      <c r="HT18" s="69"/>
      <c r="HU18" s="69"/>
      <c r="HV18" s="69"/>
      <c r="HW18" s="69"/>
      <c r="HX18" s="69"/>
      <c r="HY18" s="69"/>
      <c r="HZ18" s="69"/>
      <c r="IA18" s="69"/>
      <c r="IB18" s="69"/>
      <c r="IC18" s="69"/>
      <c r="ID18" s="69"/>
      <c r="IE18" s="69"/>
      <c r="IF18" s="69"/>
      <c r="IG18" s="69"/>
      <c r="IH18" s="69"/>
      <c r="II18" s="69"/>
      <c r="IJ18" s="69"/>
      <c r="IK18" s="69"/>
      <c r="IL18" s="69"/>
      <c r="IM18" s="69"/>
      <c r="IN18" s="69"/>
      <c r="IO18" s="69"/>
      <c r="IP18" s="69"/>
      <c r="IQ18" s="69"/>
      <c r="IR18" s="69"/>
      <c r="IS18" s="69"/>
      <c r="IT18" s="69"/>
      <c r="IU18" s="69"/>
      <c r="IV18" s="69"/>
      <c r="IW18" s="69"/>
      <c r="IX18" s="69"/>
      <c r="IY18" s="69"/>
      <c r="IZ18" s="69"/>
      <c r="JA18" s="69"/>
      <c r="JB18" s="69"/>
      <c r="JC18" s="69"/>
      <c r="JD18" s="69"/>
      <c r="JE18" s="69"/>
      <c r="JF18" s="69"/>
      <c r="JG18" s="69"/>
      <c r="JH18" s="69"/>
      <c r="JI18" s="69"/>
      <c r="JJ18" s="69"/>
      <c r="JK18" s="69"/>
      <c r="JL18" s="69"/>
      <c r="JM18" s="69"/>
      <c r="JN18" s="69"/>
      <c r="JO18" s="69"/>
      <c r="JP18" s="69"/>
      <c r="JQ18" s="69"/>
      <c r="JR18" s="69"/>
      <c r="JS18" s="69"/>
      <c r="JT18" s="69"/>
      <c r="JU18" s="69"/>
      <c r="JV18" s="69"/>
      <c r="JW18" s="69"/>
      <c r="JX18" s="69"/>
      <c r="JY18" s="69"/>
      <c r="JZ18" s="69"/>
      <c r="KA18" s="69"/>
      <c r="KB18" s="69"/>
      <c r="KC18" s="69"/>
      <c r="KD18" s="69"/>
      <c r="KE18" s="69"/>
      <c r="KF18" s="69"/>
      <c r="KG18" s="69"/>
      <c r="KH18" s="69"/>
      <c r="KI18" s="69"/>
      <c r="KJ18" s="69"/>
      <c r="KK18" s="69"/>
      <c r="KL18" s="69"/>
      <c r="KM18" s="69"/>
      <c r="KN18" s="69"/>
      <c r="KO18" s="69"/>
      <c r="KP18" s="69"/>
      <c r="KQ18" s="69"/>
      <c r="KR18" s="69"/>
      <c r="KS18" s="69"/>
      <c r="KT18" s="69"/>
      <c r="KU18" s="69"/>
      <c r="KV18" s="69"/>
      <c r="KW18" s="69"/>
      <c r="KX18" s="69"/>
      <c r="KY18" s="69"/>
      <c r="KZ18" s="69"/>
      <c r="LA18" s="69"/>
      <c r="LB18" s="69"/>
      <c r="LC18" s="69"/>
      <c r="LD18" s="69"/>
      <c r="LE18" s="69"/>
      <c r="LF18" s="69"/>
      <c r="LG18" s="69"/>
      <c r="LH18" s="69"/>
      <c r="LI18" s="69"/>
      <c r="LJ18" s="69"/>
      <c r="LK18" s="69"/>
      <c r="LL18" s="69"/>
      <c r="LM18" s="69"/>
      <c r="LN18" s="69"/>
      <c r="LO18" s="69"/>
      <c r="LP18" s="69"/>
      <c r="LQ18" s="69"/>
      <c r="LR18" s="69"/>
      <c r="LS18" s="69"/>
      <c r="LT18" s="69"/>
      <c r="LU18" s="69"/>
      <c r="LV18" s="69"/>
      <c r="LW18" s="69"/>
      <c r="LX18" s="69"/>
      <c r="LY18" s="69"/>
      <c r="LZ18" s="69"/>
      <c r="MA18" s="69"/>
      <c r="MB18" s="69"/>
      <c r="MC18" s="69"/>
      <c r="MD18" s="69"/>
      <c r="ME18" s="69"/>
      <c r="MF18" s="69"/>
      <c r="MG18" s="69"/>
      <c r="MH18" s="69"/>
      <c r="MI18" s="69"/>
      <c r="MJ18" s="69"/>
      <c r="MK18" s="69"/>
      <c r="ML18" s="69"/>
      <c r="MM18" s="69"/>
      <c r="MN18" s="69"/>
      <c r="MO18" s="69"/>
      <c r="MP18" s="69"/>
      <c r="MQ18" s="69"/>
      <c r="MR18" s="69"/>
      <c r="MS18" s="69"/>
      <c r="MT18" s="69"/>
      <c r="MU18" s="69"/>
      <c r="MV18" s="69"/>
      <c r="MW18" s="69"/>
      <c r="MX18" s="69"/>
      <c r="MY18" s="69"/>
      <c r="MZ18" s="69"/>
      <c r="NA18" s="69"/>
      <c r="NB18" s="69"/>
      <c r="NC18" s="69"/>
      <c r="ND18" s="69"/>
      <c r="NE18" s="69"/>
      <c r="NF18" s="69"/>
      <c r="NG18" s="69"/>
      <c r="NH18" s="69"/>
      <c r="NI18" s="69"/>
      <c r="NJ18" s="69"/>
      <c r="NK18" s="69"/>
      <c r="NL18" s="69"/>
      <c r="NM18" s="69"/>
      <c r="NN18" s="69"/>
      <c r="NO18" s="69"/>
      <c r="NP18" s="69"/>
      <c r="NQ18" s="69"/>
      <c r="NR18" s="69"/>
      <c r="NS18" s="69"/>
      <c r="NT18" s="69"/>
      <c r="NU18" s="69"/>
      <c r="NV18" s="69"/>
      <c r="NW18" s="69"/>
      <c r="NX18" s="69"/>
      <c r="NY18" s="69"/>
      <c r="NZ18" s="69"/>
      <c r="OA18" s="69"/>
      <c r="OB18" s="69"/>
      <c r="OC18" s="69"/>
      <c r="OD18" s="69"/>
      <c r="OE18" s="69"/>
      <c r="OF18" s="69"/>
      <c r="OG18" s="69"/>
      <c r="OH18" s="69"/>
      <c r="OI18" s="69"/>
      <c r="OJ18" s="69"/>
      <c r="OK18" s="69"/>
      <c r="OL18" s="69"/>
      <c r="OM18" s="69"/>
      <c r="ON18" s="69"/>
      <c r="OO18" s="69"/>
      <c r="OP18" s="69"/>
      <c r="OQ18" s="69"/>
      <c r="OR18" s="69"/>
      <c r="OS18" s="69"/>
      <c r="OT18" s="69"/>
      <c r="OU18" s="69"/>
      <c r="OV18" s="69"/>
      <c r="OW18" s="69"/>
      <c r="OX18" s="69"/>
      <c r="OY18" s="69"/>
    </row>
    <row r="19" spans="1:415" s="94" customFormat="1" ht="40.25" customHeight="1" thickBot="1">
      <c r="A19" s="92"/>
      <c r="B19" s="62" t="s">
        <v>14</v>
      </c>
      <c r="C19" s="62" t="s">
        <v>14</v>
      </c>
      <c r="D19" s="63">
        <f t="shared" si="0"/>
        <v>0</v>
      </c>
      <c r="E19" s="63">
        <f t="shared" si="1"/>
        <v>0</v>
      </c>
      <c r="F19" s="63">
        <f t="shared" si="2"/>
        <v>0</v>
      </c>
      <c r="G19" s="65"/>
      <c r="H19" s="93"/>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c r="HA19" s="69"/>
      <c r="HB19" s="69"/>
      <c r="HC19" s="69"/>
      <c r="HD19" s="69"/>
      <c r="HE19" s="69"/>
      <c r="HF19" s="69"/>
      <c r="HG19" s="69"/>
      <c r="HH19" s="69"/>
      <c r="HI19" s="69"/>
      <c r="HJ19" s="69"/>
      <c r="HK19" s="69"/>
      <c r="HL19" s="69"/>
      <c r="HM19" s="69"/>
      <c r="HN19" s="69"/>
      <c r="HO19" s="69"/>
      <c r="HP19" s="69"/>
      <c r="HQ19" s="69"/>
      <c r="HR19" s="69"/>
      <c r="HS19" s="69"/>
      <c r="HT19" s="69"/>
      <c r="HU19" s="69"/>
      <c r="HV19" s="69"/>
      <c r="HW19" s="69"/>
      <c r="HX19" s="69"/>
      <c r="HY19" s="69"/>
      <c r="HZ19" s="69"/>
      <c r="IA19" s="69"/>
      <c r="IB19" s="69"/>
      <c r="IC19" s="69"/>
      <c r="ID19" s="69"/>
      <c r="IE19" s="69"/>
      <c r="IF19" s="69"/>
      <c r="IG19" s="69"/>
      <c r="IH19" s="69"/>
      <c r="II19" s="69"/>
      <c r="IJ19" s="69"/>
      <c r="IK19" s="69"/>
      <c r="IL19" s="69"/>
      <c r="IM19" s="69"/>
      <c r="IN19" s="69"/>
      <c r="IO19" s="69"/>
      <c r="IP19" s="69"/>
      <c r="IQ19" s="69"/>
      <c r="IR19" s="69"/>
      <c r="IS19" s="69"/>
      <c r="IT19" s="69"/>
      <c r="IU19" s="69"/>
      <c r="IV19" s="69"/>
      <c r="IW19" s="69"/>
      <c r="IX19" s="69"/>
      <c r="IY19" s="69"/>
      <c r="IZ19" s="69"/>
      <c r="JA19" s="69"/>
      <c r="JB19" s="69"/>
      <c r="JC19" s="69"/>
      <c r="JD19" s="69"/>
      <c r="JE19" s="69"/>
      <c r="JF19" s="69"/>
      <c r="JG19" s="69"/>
      <c r="JH19" s="69"/>
      <c r="JI19" s="69"/>
      <c r="JJ19" s="69"/>
      <c r="JK19" s="69"/>
      <c r="JL19" s="69"/>
      <c r="JM19" s="69"/>
      <c r="JN19" s="69"/>
      <c r="JO19" s="69"/>
      <c r="JP19" s="69"/>
      <c r="JQ19" s="69"/>
      <c r="JR19" s="69"/>
      <c r="JS19" s="69"/>
      <c r="JT19" s="69"/>
      <c r="JU19" s="69"/>
      <c r="JV19" s="69"/>
      <c r="JW19" s="69"/>
      <c r="JX19" s="69"/>
      <c r="JY19" s="69"/>
      <c r="JZ19" s="69"/>
      <c r="KA19" s="69"/>
      <c r="KB19" s="69"/>
      <c r="KC19" s="69"/>
      <c r="KD19" s="69"/>
      <c r="KE19" s="69"/>
      <c r="KF19" s="69"/>
      <c r="KG19" s="69"/>
      <c r="KH19" s="69"/>
      <c r="KI19" s="69"/>
      <c r="KJ19" s="69"/>
      <c r="KK19" s="69"/>
      <c r="KL19" s="69"/>
      <c r="KM19" s="69"/>
      <c r="KN19" s="69"/>
      <c r="KO19" s="69"/>
      <c r="KP19" s="69"/>
      <c r="KQ19" s="69"/>
      <c r="KR19" s="69"/>
      <c r="KS19" s="69"/>
      <c r="KT19" s="69"/>
      <c r="KU19" s="69"/>
      <c r="KV19" s="69"/>
      <c r="KW19" s="69"/>
      <c r="KX19" s="69"/>
      <c r="KY19" s="69"/>
      <c r="KZ19" s="69"/>
      <c r="LA19" s="69"/>
      <c r="LB19" s="69"/>
      <c r="LC19" s="69"/>
      <c r="LD19" s="69"/>
      <c r="LE19" s="69"/>
      <c r="LF19" s="69"/>
      <c r="LG19" s="69"/>
      <c r="LH19" s="69"/>
      <c r="LI19" s="69"/>
      <c r="LJ19" s="69"/>
      <c r="LK19" s="69"/>
      <c r="LL19" s="69"/>
      <c r="LM19" s="69"/>
      <c r="LN19" s="69"/>
      <c r="LO19" s="69"/>
      <c r="LP19" s="69"/>
      <c r="LQ19" s="69"/>
      <c r="LR19" s="69"/>
      <c r="LS19" s="69"/>
      <c r="LT19" s="69"/>
      <c r="LU19" s="69"/>
      <c r="LV19" s="69"/>
      <c r="LW19" s="69"/>
      <c r="LX19" s="69"/>
      <c r="LY19" s="69"/>
      <c r="LZ19" s="69"/>
      <c r="MA19" s="69"/>
      <c r="MB19" s="69"/>
      <c r="MC19" s="69"/>
      <c r="MD19" s="69"/>
      <c r="ME19" s="69"/>
      <c r="MF19" s="69"/>
      <c r="MG19" s="69"/>
      <c r="MH19" s="69"/>
      <c r="MI19" s="69"/>
      <c r="MJ19" s="69"/>
      <c r="MK19" s="69"/>
      <c r="ML19" s="69"/>
      <c r="MM19" s="69"/>
      <c r="MN19" s="69"/>
      <c r="MO19" s="69"/>
      <c r="MP19" s="69"/>
      <c r="MQ19" s="69"/>
      <c r="MR19" s="69"/>
      <c r="MS19" s="69"/>
      <c r="MT19" s="69"/>
      <c r="MU19" s="69"/>
      <c r="MV19" s="69"/>
      <c r="MW19" s="69"/>
      <c r="MX19" s="69"/>
      <c r="MY19" s="69"/>
      <c r="MZ19" s="69"/>
      <c r="NA19" s="69"/>
      <c r="NB19" s="69"/>
      <c r="NC19" s="69"/>
      <c r="ND19" s="69"/>
      <c r="NE19" s="69"/>
      <c r="NF19" s="69"/>
      <c r="NG19" s="69"/>
      <c r="NH19" s="69"/>
      <c r="NI19" s="69"/>
      <c r="NJ19" s="69"/>
      <c r="NK19" s="69"/>
      <c r="NL19" s="69"/>
      <c r="NM19" s="69"/>
      <c r="NN19" s="69"/>
      <c r="NO19" s="69"/>
      <c r="NP19" s="69"/>
      <c r="NQ19" s="69"/>
      <c r="NR19" s="69"/>
      <c r="NS19" s="69"/>
      <c r="NT19" s="69"/>
      <c r="NU19" s="69"/>
      <c r="NV19" s="69"/>
      <c r="NW19" s="69"/>
      <c r="NX19" s="69"/>
      <c r="NY19" s="69"/>
      <c r="NZ19" s="69"/>
      <c r="OA19" s="69"/>
      <c r="OB19" s="69"/>
      <c r="OC19" s="69"/>
      <c r="OD19" s="69"/>
      <c r="OE19" s="69"/>
      <c r="OF19" s="69"/>
      <c r="OG19" s="69"/>
      <c r="OH19" s="69"/>
      <c r="OI19" s="69"/>
      <c r="OJ19" s="69"/>
      <c r="OK19" s="69"/>
      <c r="OL19" s="69"/>
      <c r="OM19" s="69"/>
      <c r="ON19" s="69"/>
      <c r="OO19" s="69"/>
      <c r="OP19" s="69"/>
      <c r="OQ19" s="69"/>
      <c r="OR19" s="69"/>
      <c r="OS19" s="69"/>
      <c r="OT19" s="69"/>
      <c r="OU19" s="69"/>
      <c r="OV19" s="69"/>
      <c r="OW19" s="69"/>
      <c r="OX19" s="69"/>
      <c r="OY19" s="69"/>
    </row>
    <row r="20" spans="1:415" s="94" customFormat="1" ht="40.25" customHeight="1" thickBot="1">
      <c r="A20" s="92"/>
      <c r="B20" s="62" t="s">
        <v>14</v>
      </c>
      <c r="C20" s="62" t="s">
        <v>14</v>
      </c>
      <c r="D20" s="63">
        <f t="shared" si="0"/>
        <v>0</v>
      </c>
      <c r="E20" s="63">
        <f t="shared" si="1"/>
        <v>0</v>
      </c>
      <c r="F20" s="63">
        <f t="shared" si="2"/>
        <v>0</v>
      </c>
      <c r="G20" s="65"/>
      <c r="H20" s="93"/>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c r="HZ20" s="69"/>
      <c r="IA20" s="69"/>
      <c r="IB20" s="69"/>
      <c r="IC20" s="69"/>
      <c r="ID20" s="69"/>
      <c r="IE20" s="69"/>
      <c r="IF20" s="69"/>
      <c r="IG20" s="69"/>
      <c r="IH20" s="69"/>
      <c r="II20" s="69"/>
      <c r="IJ20" s="69"/>
      <c r="IK20" s="69"/>
      <c r="IL20" s="69"/>
      <c r="IM20" s="69"/>
      <c r="IN20" s="69"/>
      <c r="IO20" s="69"/>
      <c r="IP20" s="69"/>
      <c r="IQ20" s="69"/>
      <c r="IR20" s="69"/>
      <c r="IS20" s="69"/>
      <c r="IT20" s="69"/>
      <c r="IU20" s="69"/>
      <c r="IV20" s="69"/>
      <c r="IW20" s="69"/>
      <c r="IX20" s="69"/>
      <c r="IY20" s="69"/>
      <c r="IZ20" s="69"/>
      <c r="JA20" s="69"/>
      <c r="JB20" s="69"/>
      <c r="JC20" s="69"/>
      <c r="JD20" s="69"/>
      <c r="JE20" s="69"/>
      <c r="JF20" s="69"/>
      <c r="JG20" s="69"/>
      <c r="JH20" s="69"/>
      <c r="JI20" s="69"/>
      <c r="JJ20" s="69"/>
      <c r="JK20" s="69"/>
      <c r="JL20" s="69"/>
      <c r="JM20" s="69"/>
      <c r="JN20" s="69"/>
      <c r="JO20" s="69"/>
      <c r="JP20" s="69"/>
      <c r="JQ20" s="69"/>
      <c r="JR20" s="69"/>
      <c r="JS20" s="69"/>
      <c r="JT20" s="69"/>
      <c r="JU20" s="69"/>
      <c r="JV20" s="69"/>
      <c r="JW20" s="69"/>
      <c r="JX20" s="69"/>
      <c r="JY20" s="69"/>
      <c r="JZ20" s="69"/>
      <c r="KA20" s="69"/>
      <c r="KB20" s="69"/>
      <c r="KC20" s="69"/>
      <c r="KD20" s="69"/>
      <c r="KE20" s="69"/>
      <c r="KF20" s="69"/>
      <c r="KG20" s="69"/>
      <c r="KH20" s="69"/>
      <c r="KI20" s="69"/>
      <c r="KJ20" s="69"/>
      <c r="KK20" s="69"/>
      <c r="KL20" s="69"/>
      <c r="KM20" s="69"/>
      <c r="KN20" s="69"/>
      <c r="KO20" s="69"/>
      <c r="KP20" s="69"/>
      <c r="KQ20" s="69"/>
      <c r="KR20" s="69"/>
      <c r="KS20" s="69"/>
      <c r="KT20" s="69"/>
      <c r="KU20" s="69"/>
      <c r="KV20" s="69"/>
      <c r="KW20" s="69"/>
      <c r="KX20" s="69"/>
      <c r="KY20" s="69"/>
      <c r="KZ20" s="69"/>
      <c r="LA20" s="69"/>
      <c r="LB20" s="69"/>
      <c r="LC20" s="69"/>
      <c r="LD20" s="69"/>
      <c r="LE20" s="69"/>
      <c r="LF20" s="69"/>
      <c r="LG20" s="69"/>
      <c r="LH20" s="69"/>
      <c r="LI20" s="69"/>
      <c r="LJ20" s="69"/>
      <c r="LK20" s="69"/>
      <c r="LL20" s="69"/>
      <c r="LM20" s="69"/>
      <c r="LN20" s="69"/>
      <c r="LO20" s="69"/>
      <c r="LP20" s="69"/>
      <c r="LQ20" s="69"/>
      <c r="LR20" s="69"/>
      <c r="LS20" s="69"/>
      <c r="LT20" s="69"/>
      <c r="LU20" s="69"/>
      <c r="LV20" s="69"/>
      <c r="LW20" s="69"/>
      <c r="LX20" s="69"/>
      <c r="LY20" s="69"/>
      <c r="LZ20" s="69"/>
      <c r="MA20" s="69"/>
      <c r="MB20" s="69"/>
      <c r="MC20" s="69"/>
      <c r="MD20" s="69"/>
      <c r="ME20" s="69"/>
      <c r="MF20" s="69"/>
      <c r="MG20" s="69"/>
      <c r="MH20" s="69"/>
      <c r="MI20" s="69"/>
      <c r="MJ20" s="69"/>
      <c r="MK20" s="69"/>
      <c r="ML20" s="69"/>
      <c r="MM20" s="69"/>
      <c r="MN20" s="69"/>
      <c r="MO20" s="69"/>
      <c r="MP20" s="69"/>
      <c r="MQ20" s="69"/>
      <c r="MR20" s="69"/>
      <c r="MS20" s="69"/>
      <c r="MT20" s="69"/>
      <c r="MU20" s="69"/>
      <c r="MV20" s="69"/>
      <c r="MW20" s="69"/>
      <c r="MX20" s="69"/>
      <c r="MY20" s="69"/>
      <c r="MZ20" s="69"/>
      <c r="NA20" s="69"/>
      <c r="NB20" s="69"/>
      <c r="NC20" s="69"/>
      <c r="ND20" s="69"/>
      <c r="NE20" s="69"/>
      <c r="NF20" s="69"/>
      <c r="NG20" s="69"/>
      <c r="NH20" s="69"/>
      <c r="NI20" s="69"/>
      <c r="NJ20" s="69"/>
      <c r="NK20" s="69"/>
      <c r="NL20" s="69"/>
      <c r="NM20" s="69"/>
      <c r="NN20" s="69"/>
      <c r="NO20" s="69"/>
      <c r="NP20" s="69"/>
      <c r="NQ20" s="69"/>
      <c r="NR20" s="69"/>
      <c r="NS20" s="69"/>
      <c r="NT20" s="69"/>
      <c r="NU20" s="69"/>
      <c r="NV20" s="69"/>
      <c r="NW20" s="69"/>
      <c r="NX20" s="69"/>
      <c r="NY20" s="69"/>
      <c r="NZ20" s="69"/>
      <c r="OA20" s="69"/>
      <c r="OB20" s="69"/>
      <c r="OC20" s="69"/>
      <c r="OD20" s="69"/>
      <c r="OE20" s="69"/>
      <c r="OF20" s="69"/>
      <c r="OG20" s="69"/>
      <c r="OH20" s="69"/>
      <c r="OI20" s="69"/>
      <c r="OJ20" s="69"/>
      <c r="OK20" s="69"/>
      <c r="OL20" s="69"/>
      <c r="OM20" s="69"/>
      <c r="ON20" s="69"/>
      <c r="OO20" s="69"/>
      <c r="OP20" s="69"/>
      <c r="OQ20" s="69"/>
      <c r="OR20" s="69"/>
      <c r="OS20" s="69"/>
      <c r="OT20" s="69"/>
      <c r="OU20" s="69"/>
      <c r="OV20" s="69"/>
      <c r="OW20" s="69"/>
      <c r="OX20" s="69"/>
      <c r="OY20" s="69"/>
    </row>
    <row r="21" spans="1:415" s="94" customFormat="1" ht="40.25" customHeight="1" thickBot="1">
      <c r="A21" s="92"/>
      <c r="B21" s="62" t="s">
        <v>14</v>
      </c>
      <c r="C21" s="62" t="s">
        <v>14</v>
      </c>
      <c r="D21" s="63">
        <f t="shared" si="0"/>
        <v>0</v>
      </c>
      <c r="E21" s="63">
        <f t="shared" si="1"/>
        <v>0</v>
      </c>
      <c r="F21" s="63">
        <f t="shared" si="2"/>
        <v>0</v>
      </c>
      <c r="G21" s="65"/>
      <c r="H21" s="93"/>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c r="BZ21" s="69"/>
      <c r="CA21" s="69"/>
      <c r="CB21" s="69"/>
      <c r="CC21" s="69"/>
      <c r="CD21" s="69"/>
      <c r="CE21" s="69"/>
      <c r="CF21" s="69"/>
      <c r="CG21" s="69"/>
      <c r="CH21" s="69"/>
      <c r="CI21" s="69"/>
      <c r="CJ21" s="69"/>
      <c r="CK21" s="69"/>
      <c r="CL21" s="69"/>
      <c r="CM21" s="69"/>
      <c r="CN21" s="69"/>
      <c r="CO21" s="69"/>
      <c r="CP21" s="69"/>
      <c r="CQ21" s="69"/>
      <c r="CR21" s="69"/>
      <c r="CS21" s="69"/>
      <c r="CT21" s="69"/>
      <c r="CU21" s="69"/>
      <c r="CV21" s="69"/>
      <c r="CW21" s="69"/>
      <c r="CX21" s="69"/>
      <c r="CY21" s="69"/>
      <c r="CZ21" s="69"/>
      <c r="DA21" s="69"/>
      <c r="DB21" s="69"/>
      <c r="DC21" s="69"/>
      <c r="DD21" s="69"/>
      <c r="DE21" s="69"/>
      <c r="DF21" s="69"/>
      <c r="DG21" s="69"/>
      <c r="DH21" s="69"/>
      <c r="DI21" s="69"/>
      <c r="DJ21" s="69"/>
      <c r="DK21" s="69"/>
      <c r="DL21" s="69"/>
      <c r="DM21" s="69"/>
      <c r="DN21" s="69"/>
      <c r="DO21" s="69"/>
      <c r="DP21" s="69"/>
      <c r="DQ21" s="69"/>
      <c r="DR21" s="69"/>
      <c r="DS21" s="69"/>
      <c r="DT21" s="69"/>
      <c r="DU21" s="69"/>
      <c r="DV21" s="69"/>
      <c r="DW21" s="69"/>
      <c r="DX21" s="69"/>
      <c r="DY21" s="69"/>
      <c r="DZ21" s="69"/>
      <c r="EA21" s="69"/>
      <c r="EB21" s="69"/>
      <c r="EC21" s="69"/>
      <c r="ED21" s="69"/>
      <c r="EE21" s="69"/>
      <c r="EF21" s="69"/>
      <c r="EG21" s="69"/>
      <c r="EH21" s="69"/>
      <c r="EI21" s="69"/>
      <c r="EJ21" s="69"/>
      <c r="EK21" s="69"/>
      <c r="EL21" s="69"/>
      <c r="EM21" s="69"/>
      <c r="EN21" s="69"/>
      <c r="EO21" s="69"/>
      <c r="EP21" s="69"/>
      <c r="EQ21" s="69"/>
      <c r="ER21" s="69"/>
      <c r="ES21" s="69"/>
      <c r="ET21" s="69"/>
      <c r="EU21" s="69"/>
      <c r="EV21" s="69"/>
      <c r="EW21" s="69"/>
      <c r="EX21" s="69"/>
      <c r="EY21" s="69"/>
      <c r="EZ21" s="69"/>
      <c r="FA21" s="69"/>
      <c r="FB21" s="69"/>
      <c r="FC21" s="69"/>
      <c r="FD21" s="69"/>
      <c r="FE21" s="69"/>
      <c r="FF21" s="69"/>
      <c r="FG21" s="69"/>
      <c r="FH21" s="69"/>
      <c r="FI21" s="69"/>
      <c r="FJ21" s="69"/>
      <c r="FK21" s="69"/>
      <c r="FL21" s="69"/>
      <c r="FM21" s="69"/>
      <c r="FN21" s="69"/>
      <c r="FO21" s="69"/>
      <c r="FP21" s="69"/>
      <c r="FQ21" s="69"/>
      <c r="FR21" s="69"/>
      <c r="FS21" s="69"/>
      <c r="FT21" s="69"/>
      <c r="FU21" s="69"/>
      <c r="FV21" s="69"/>
      <c r="FW21" s="69"/>
      <c r="FX21" s="69"/>
      <c r="FY21" s="69"/>
      <c r="FZ21" s="69"/>
      <c r="GA21" s="69"/>
      <c r="GB21" s="69"/>
      <c r="GC21" s="69"/>
      <c r="GD21" s="69"/>
      <c r="GE21" s="69"/>
      <c r="GF21" s="69"/>
      <c r="GG21" s="69"/>
      <c r="GH21" s="69"/>
      <c r="GI21" s="69"/>
      <c r="GJ21" s="69"/>
      <c r="GK21" s="69"/>
      <c r="GL21" s="69"/>
      <c r="GM21" s="69"/>
      <c r="GN21" s="69"/>
      <c r="GO21" s="69"/>
      <c r="GP21" s="69"/>
      <c r="GQ21" s="69"/>
      <c r="GR21" s="69"/>
      <c r="GS21" s="69"/>
      <c r="GT21" s="69"/>
      <c r="GU21" s="69"/>
      <c r="GV21" s="69"/>
      <c r="GW21" s="69"/>
      <c r="GX21" s="69"/>
      <c r="GY21" s="69"/>
      <c r="GZ21" s="69"/>
      <c r="HA21" s="69"/>
      <c r="HB21" s="69"/>
      <c r="HC21" s="69"/>
      <c r="HD21" s="69"/>
      <c r="HE21" s="69"/>
      <c r="HF21" s="69"/>
      <c r="HG21" s="69"/>
      <c r="HH21" s="69"/>
      <c r="HI21" s="69"/>
      <c r="HJ21" s="69"/>
      <c r="HK21" s="69"/>
      <c r="HL21" s="69"/>
      <c r="HM21" s="69"/>
      <c r="HN21" s="69"/>
      <c r="HO21" s="69"/>
      <c r="HP21" s="69"/>
      <c r="HQ21" s="69"/>
      <c r="HR21" s="69"/>
      <c r="HS21" s="69"/>
      <c r="HT21" s="69"/>
      <c r="HU21" s="69"/>
      <c r="HV21" s="69"/>
      <c r="HW21" s="69"/>
      <c r="HX21" s="69"/>
      <c r="HY21" s="69"/>
      <c r="HZ21" s="69"/>
      <c r="IA21" s="69"/>
      <c r="IB21" s="69"/>
      <c r="IC21" s="69"/>
      <c r="ID21" s="69"/>
      <c r="IE21" s="69"/>
      <c r="IF21" s="69"/>
      <c r="IG21" s="69"/>
      <c r="IH21" s="69"/>
      <c r="II21" s="69"/>
      <c r="IJ21" s="69"/>
      <c r="IK21" s="69"/>
      <c r="IL21" s="69"/>
      <c r="IM21" s="69"/>
      <c r="IN21" s="69"/>
      <c r="IO21" s="69"/>
      <c r="IP21" s="69"/>
      <c r="IQ21" s="69"/>
      <c r="IR21" s="69"/>
      <c r="IS21" s="69"/>
      <c r="IT21" s="69"/>
      <c r="IU21" s="69"/>
      <c r="IV21" s="69"/>
      <c r="IW21" s="69"/>
      <c r="IX21" s="69"/>
      <c r="IY21" s="69"/>
      <c r="IZ21" s="69"/>
      <c r="JA21" s="69"/>
      <c r="JB21" s="69"/>
      <c r="JC21" s="69"/>
      <c r="JD21" s="69"/>
      <c r="JE21" s="69"/>
      <c r="JF21" s="69"/>
      <c r="JG21" s="69"/>
      <c r="JH21" s="69"/>
      <c r="JI21" s="69"/>
      <c r="JJ21" s="69"/>
      <c r="JK21" s="69"/>
      <c r="JL21" s="69"/>
      <c r="JM21" s="69"/>
      <c r="JN21" s="69"/>
      <c r="JO21" s="69"/>
      <c r="JP21" s="69"/>
      <c r="JQ21" s="69"/>
      <c r="JR21" s="69"/>
      <c r="JS21" s="69"/>
      <c r="JT21" s="69"/>
      <c r="JU21" s="69"/>
      <c r="JV21" s="69"/>
      <c r="JW21" s="69"/>
      <c r="JX21" s="69"/>
      <c r="JY21" s="69"/>
      <c r="JZ21" s="69"/>
      <c r="KA21" s="69"/>
      <c r="KB21" s="69"/>
      <c r="KC21" s="69"/>
      <c r="KD21" s="69"/>
      <c r="KE21" s="69"/>
      <c r="KF21" s="69"/>
      <c r="KG21" s="69"/>
      <c r="KH21" s="69"/>
      <c r="KI21" s="69"/>
      <c r="KJ21" s="69"/>
      <c r="KK21" s="69"/>
      <c r="KL21" s="69"/>
      <c r="KM21" s="69"/>
      <c r="KN21" s="69"/>
      <c r="KO21" s="69"/>
      <c r="KP21" s="69"/>
      <c r="KQ21" s="69"/>
      <c r="KR21" s="69"/>
      <c r="KS21" s="69"/>
      <c r="KT21" s="69"/>
      <c r="KU21" s="69"/>
      <c r="KV21" s="69"/>
      <c r="KW21" s="69"/>
      <c r="KX21" s="69"/>
      <c r="KY21" s="69"/>
      <c r="KZ21" s="69"/>
      <c r="LA21" s="69"/>
      <c r="LB21" s="69"/>
      <c r="LC21" s="69"/>
      <c r="LD21" s="69"/>
      <c r="LE21" s="69"/>
      <c r="LF21" s="69"/>
      <c r="LG21" s="69"/>
      <c r="LH21" s="69"/>
      <c r="LI21" s="69"/>
      <c r="LJ21" s="69"/>
      <c r="LK21" s="69"/>
      <c r="LL21" s="69"/>
      <c r="LM21" s="69"/>
      <c r="LN21" s="69"/>
      <c r="LO21" s="69"/>
      <c r="LP21" s="69"/>
      <c r="LQ21" s="69"/>
      <c r="LR21" s="69"/>
      <c r="LS21" s="69"/>
      <c r="LT21" s="69"/>
      <c r="LU21" s="69"/>
      <c r="LV21" s="69"/>
      <c r="LW21" s="69"/>
      <c r="LX21" s="69"/>
      <c r="LY21" s="69"/>
      <c r="LZ21" s="69"/>
      <c r="MA21" s="69"/>
      <c r="MB21" s="69"/>
      <c r="MC21" s="69"/>
      <c r="MD21" s="69"/>
      <c r="ME21" s="69"/>
      <c r="MF21" s="69"/>
      <c r="MG21" s="69"/>
      <c r="MH21" s="69"/>
      <c r="MI21" s="69"/>
      <c r="MJ21" s="69"/>
      <c r="MK21" s="69"/>
      <c r="ML21" s="69"/>
      <c r="MM21" s="69"/>
      <c r="MN21" s="69"/>
      <c r="MO21" s="69"/>
      <c r="MP21" s="69"/>
      <c r="MQ21" s="69"/>
      <c r="MR21" s="69"/>
      <c r="MS21" s="69"/>
      <c r="MT21" s="69"/>
      <c r="MU21" s="69"/>
      <c r="MV21" s="69"/>
      <c r="MW21" s="69"/>
      <c r="MX21" s="69"/>
      <c r="MY21" s="69"/>
      <c r="MZ21" s="69"/>
      <c r="NA21" s="69"/>
      <c r="NB21" s="69"/>
      <c r="NC21" s="69"/>
      <c r="ND21" s="69"/>
      <c r="NE21" s="69"/>
      <c r="NF21" s="69"/>
      <c r="NG21" s="69"/>
      <c r="NH21" s="69"/>
      <c r="NI21" s="69"/>
      <c r="NJ21" s="69"/>
      <c r="NK21" s="69"/>
      <c r="NL21" s="69"/>
      <c r="NM21" s="69"/>
      <c r="NN21" s="69"/>
      <c r="NO21" s="69"/>
      <c r="NP21" s="69"/>
      <c r="NQ21" s="69"/>
      <c r="NR21" s="69"/>
      <c r="NS21" s="69"/>
      <c r="NT21" s="69"/>
      <c r="NU21" s="69"/>
      <c r="NV21" s="69"/>
      <c r="NW21" s="69"/>
      <c r="NX21" s="69"/>
      <c r="NY21" s="69"/>
      <c r="NZ21" s="69"/>
      <c r="OA21" s="69"/>
      <c r="OB21" s="69"/>
      <c r="OC21" s="69"/>
      <c r="OD21" s="69"/>
      <c r="OE21" s="69"/>
      <c r="OF21" s="69"/>
      <c r="OG21" s="69"/>
      <c r="OH21" s="69"/>
      <c r="OI21" s="69"/>
      <c r="OJ21" s="69"/>
      <c r="OK21" s="69"/>
      <c r="OL21" s="69"/>
      <c r="OM21" s="69"/>
      <c r="ON21" s="69"/>
      <c r="OO21" s="69"/>
      <c r="OP21" s="69"/>
      <c r="OQ21" s="69"/>
      <c r="OR21" s="69"/>
      <c r="OS21" s="69"/>
      <c r="OT21" s="69"/>
      <c r="OU21" s="69"/>
      <c r="OV21" s="69"/>
      <c r="OW21" s="69"/>
      <c r="OX21" s="69"/>
      <c r="OY21" s="69"/>
    </row>
    <row r="22" spans="1:415" s="94" customFormat="1" ht="40.25" customHeight="1" thickBot="1">
      <c r="A22" s="92"/>
      <c r="B22" s="62" t="s">
        <v>14</v>
      </c>
      <c r="C22" s="62" t="s">
        <v>14</v>
      </c>
      <c r="D22" s="63">
        <f t="shared" si="0"/>
        <v>0</v>
      </c>
      <c r="E22" s="63">
        <f t="shared" si="1"/>
        <v>0</v>
      </c>
      <c r="F22" s="63">
        <f t="shared" si="2"/>
        <v>0</v>
      </c>
      <c r="G22" s="65"/>
      <c r="H22" s="93"/>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69"/>
      <c r="BH22" s="69"/>
      <c r="BI22" s="69"/>
      <c r="BJ22" s="69"/>
      <c r="BK22" s="69"/>
      <c r="BL22" s="69"/>
      <c r="BM22" s="69"/>
      <c r="BN22" s="69"/>
      <c r="BO22" s="69"/>
      <c r="BP22" s="69"/>
      <c r="BQ22" s="69"/>
      <c r="BR22" s="69"/>
      <c r="BS22" s="69"/>
      <c r="BT22" s="69"/>
      <c r="BU22" s="69"/>
      <c r="BV22" s="69"/>
      <c r="BW22" s="69"/>
      <c r="BX22" s="69"/>
      <c r="BY22" s="69"/>
      <c r="BZ22" s="69"/>
      <c r="CA22" s="69"/>
      <c r="CB22" s="69"/>
      <c r="CC22" s="69"/>
      <c r="CD22" s="69"/>
      <c r="CE22" s="69"/>
      <c r="CF22" s="69"/>
      <c r="CG22" s="69"/>
      <c r="CH22" s="69"/>
      <c r="CI22" s="69"/>
      <c r="CJ22" s="69"/>
      <c r="CK22" s="69"/>
      <c r="CL22" s="69"/>
      <c r="CM22" s="69"/>
      <c r="CN22" s="69"/>
      <c r="CO22" s="69"/>
      <c r="CP22" s="69"/>
      <c r="CQ22" s="69"/>
      <c r="CR22" s="69"/>
      <c r="CS22" s="69"/>
      <c r="CT22" s="69"/>
      <c r="CU22" s="69"/>
      <c r="CV22" s="69"/>
      <c r="CW22" s="69"/>
      <c r="CX22" s="69"/>
      <c r="CY22" s="69"/>
      <c r="CZ22" s="69"/>
      <c r="DA22" s="69"/>
      <c r="DB22" s="69"/>
      <c r="DC22" s="69"/>
      <c r="DD22" s="69"/>
      <c r="DE22" s="69"/>
      <c r="DF22" s="69"/>
      <c r="DG22" s="69"/>
      <c r="DH22" s="69"/>
      <c r="DI22" s="69"/>
      <c r="DJ22" s="69"/>
      <c r="DK22" s="69"/>
      <c r="DL22" s="69"/>
      <c r="DM22" s="69"/>
      <c r="DN22" s="69"/>
      <c r="DO22" s="69"/>
      <c r="DP22" s="69"/>
      <c r="DQ22" s="69"/>
      <c r="DR22" s="69"/>
      <c r="DS22" s="69"/>
      <c r="DT22" s="69"/>
      <c r="DU22" s="69"/>
      <c r="DV22" s="69"/>
      <c r="DW22" s="69"/>
      <c r="DX22" s="69"/>
      <c r="DY22" s="69"/>
      <c r="DZ22" s="69"/>
      <c r="EA22" s="69"/>
      <c r="EB22" s="69"/>
      <c r="EC22" s="69"/>
      <c r="ED22" s="69"/>
      <c r="EE22" s="69"/>
      <c r="EF22" s="69"/>
      <c r="EG22" s="69"/>
      <c r="EH22" s="69"/>
      <c r="EI22" s="69"/>
      <c r="EJ22" s="69"/>
      <c r="EK22" s="69"/>
      <c r="EL22" s="69"/>
      <c r="EM22" s="69"/>
      <c r="EN22" s="69"/>
      <c r="EO22" s="69"/>
      <c r="EP22" s="69"/>
      <c r="EQ22" s="69"/>
      <c r="ER22" s="69"/>
      <c r="ES22" s="69"/>
      <c r="ET22" s="69"/>
      <c r="EU22" s="69"/>
      <c r="EV22" s="69"/>
      <c r="EW22" s="69"/>
      <c r="EX22" s="69"/>
      <c r="EY22" s="69"/>
      <c r="EZ22" s="69"/>
      <c r="FA22" s="69"/>
      <c r="FB22" s="69"/>
      <c r="FC22" s="69"/>
      <c r="FD22" s="69"/>
      <c r="FE22" s="69"/>
      <c r="FF22" s="69"/>
      <c r="FG22" s="69"/>
      <c r="FH22" s="69"/>
      <c r="FI22" s="69"/>
      <c r="FJ22" s="69"/>
      <c r="FK22" s="69"/>
      <c r="FL22" s="69"/>
      <c r="FM22" s="69"/>
      <c r="FN22" s="69"/>
      <c r="FO22" s="69"/>
      <c r="FP22" s="69"/>
      <c r="FQ22" s="69"/>
      <c r="FR22" s="69"/>
      <c r="FS22" s="69"/>
      <c r="FT22" s="69"/>
      <c r="FU22" s="69"/>
      <c r="FV22" s="69"/>
      <c r="FW22" s="69"/>
      <c r="FX22" s="69"/>
      <c r="FY22" s="69"/>
      <c r="FZ22" s="69"/>
      <c r="GA22" s="69"/>
      <c r="GB22" s="69"/>
      <c r="GC22" s="69"/>
      <c r="GD22" s="69"/>
      <c r="GE22" s="69"/>
      <c r="GF22" s="69"/>
      <c r="GG22" s="69"/>
      <c r="GH22" s="69"/>
      <c r="GI22" s="69"/>
      <c r="GJ22" s="69"/>
      <c r="GK22" s="69"/>
      <c r="GL22" s="69"/>
      <c r="GM22" s="69"/>
      <c r="GN22" s="69"/>
      <c r="GO22" s="69"/>
      <c r="GP22" s="69"/>
      <c r="GQ22" s="69"/>
      <c r="GR22" s="69"/>
      <c r="GS22" s="69"/>
      <c r="GT22" s="69"/>
      <c r="GU22" s="69"/>
      <c r="GV22" s="69"/>
      <c r="GW22" s="69"/>
      <c r="GX22" s="69"/>
      <c r="GY22" s="69"/>
      <c r="GZ22" s="69"/>
      <c r="HA22" s="69"/>
      <c r="HB22" s="69"/>
      <c r="HC22" s="69"/>
      <c r="HD22" s="69"/>
      <c r="HE22" s="69"/>
      <c r="HF22" s="69"/>
      <c r="HG22" s="69"/>
      <c r="HH22" s="69"/>
      <c r="HI22" s="69"/>
      <c r="HJ22" s="69"/>
      <c r="HK22" s="69"/>
      <c r="HL22" s="69"/>
      <c r="HM22" s="69"/>
      <c r="HN22" s="69"/>
      <c r="HO22" s="69"/>
      <c r="HP22" s="69"/>
      <c r="HQ22" s="69"/>
      <c r="HR22" s="69"/>
      <c r="HS22" s="69"/>
      <c r="HT22" s="69"/>
      <c r="HU22" s="69"/>
      <c r="HV22" s="69"/>
      <c r="HW22" s="69"/>
      <c r="HX22" s="69"/>
      <c r="HY22" s="69"/>
      <c r="HZ22" s="69"/>
      <c r="IA22" s="69"/>
      <c r="IB22" s="69"/>
      <c r="IC22" s="69"/>
      <c r="ID22" s="69"/>
      <c r="IE22" s="69"/>
      <c r="IF22" s="69"/>
      <c r="IG22" s="69"/>
      <c r="IH22" s="69"/>
      <c r="II22" s="69"/>
      <c r="IJ22" s="69"/>
      <c r="IK22" s="69"/>
      <c r="IL22" s="69"/>
      <c r="IM22" s="69"/>
      <c r="IN22" s="69"/>
      <c r="IO22" s="69"/>
      <c r="IP22" s="69"/>
      <c r="IQ22" s="69"/>
      <c r="IR22" s="69"/>
      <c r="IS22" s="69"/>
      <c r="IT22" s="69"/>
      <c r="IU22" s="69"/>
      <c r="IV22" s="69"/>
      <c r="IW22" s="69"/>
      <c r="IX22" s="69"/>
      <c r="IY22" s="69"/>
      <c r="IZ22" s="69"/>
      <c r="JA22" s="69"/>
      <c r="JB22" s="69"/>
      <c r="JC22" s="69"/>
      <c r="JD22" s="69"/>
      <c r="JE22" s="69"/>
      <c r="JF22" s="69"/>
      <c r="JG22" s="69"/>
      <c r="JH22" s="69"/>
      <c r="JI22" s="69"/>
      <c r="JJ22" s="69"/>
      <c r="JK22" s="69"/>
      <c r="JL22" s="69"/>
      <c r="JM22" s="69"/>
      <c r="JN22" s="69"/>
      <c r="JO22" s="69"/>
      <c r="JP22" s="69"/>
      <c r="JQ22" s="69"/>
      <c r="JR22" s="69"/>
      <c r="JS22" s="69"/>
      <c r="JT22" s="69"/>
      <c r="JU22" s="69"/>
      <c r="JV22" s="69"/>
      <c r="JW22" s="69"/>
      <c r="JX22" s="69"/>
      <c r="JY22" s="69"/>
      <c r="JZ22" s="69"/>
      <c r="KA22" s="69"/>
      <c r="KB22" s="69"/>
      <c r="KC22" s="69"/>
      <c r="KD22" s="69"/>
      <c r="KE22" s="69"/>
      <c r="KF22" s="69"/>
      <c r="KG22" s="69"/>
      <c r="KH22" s="69"/>
      <c r="KI22" s="69"/>
      <c r="KJ22" s="69"/>
      <c r="KK22" s="69"/>
      <c r="KL22" s="69"/>
      <c r="KM22" s="69"/>
      <c r="KN22" s="69"/>
      <c r="KO22" s="69"/>
      <c r="KP22" s="69"/>
      <c r="KQ22" s="69"/>
      <c r="KR22" s="69"/>
      <c r="KS22" s="69"/>
      <c r="KT22" s="69"/>
      <c r="KU22" s="69"/>
      <c r="KV22" s="69"/>
      <c r="KW22" s="69"/>
      <c r="KX22" s="69"/>
      <c r="KY22" s="69"/>
      <c r="KZ22" s="69"/>
      <c r="LA22" s="69"/>
      <c r="LB22" s="69"/>
      <c r="LC22" s="69"/>
      <c r="LD22" s="69"/>
      <c r="LE22" s="69"/>
      <c r="LF22" s="69"/>
      <c r="LG22" s="69"/>
      <c r="LH22" s="69"/>
      <c r="LI22" s="69"/>
      <c r="LJ22" s="69"/>
      <c r="LK22" s="69"/>
      <c r="LL22" s="69"/>
      <c r="LM22" s="69"/>
      <c r="LN22" s="69"/>
      <c r="LO22" s="69"/>
      <c r="LP22" s="69"/>
      <c r="LQ22" s="69"/>
      <c r="LR22" s="69"/>
      <c r="LS22" s="69"/>
      <c r="LT22" s="69"/>
      <c r="LU22" s="69"/>
      <c r="LV22" s="69"/>
      <c r="LW22" s="69"/>
      <c r="LX22" s="69"/>
      <c r="LY22" s="69"/>
      <c r="LZ22" s="69"/>
      <c r="MA22" s="69"/>
      <c r="MB22" s="69"/>
      <c r="MC22" s="69"/>
      <c r="MD22" s="69"/>
      <c r="ME22" s="69"/>
      <c r="MF22" s="69"/>
      <c r="MG22" s="69"/>
      <c r="MH22" s="69"/>
      <c r="MI22" s="69"/>
      <c r="MJ22" s="69"/>
      <c r="MK22" s="69"/>
      <c r="ML22" s="69"/>
      <c r="MM22" s="69"/>
      <c r="MN22" s="69"/>
      <c r="MO22" s="69"/>
      <c r="MP22" s="69"/>
      <c r="MQ22" s="69"/>
      <c r="MR22" s="69"/>
      <c r="MS22" s="69"/>
      <c r="MT22" s="69"/>
      <c r="MU22" s="69"/>
      <c r="MV22" s="69"/>
      <c r="MW22" s="69"/>
      <c r="MX22" s="69"/>
      <c r="MY22" s="69"/>
      <c r="MZ22" s="69"/>
      <c r="NA22" s="69"/>
      <c r="NB22" s="69"/>
      <c r="NC22" s="69"/>
      <c r="ND22" s="69"/>
      <c r="NE22" s="69"/>
      <c r="NF22" s="69"/>
      <c r="NG22" s="69"/>
      <c r="NH22" s="69"/>
      <c r="NI22" s="69"/>
      <c r="NJ22" s="69"/>
      <c r="NK22" s="69"/>
      <c r="NL22" s="69"/>
      <c r="NM22" s="69"/>
      <c r="NN22" s="69"/>
      <c r="NO22" s="69"/>
      <c r="NP22" s="69"/>
      <c r="NQ22" s="69"/>
      <c r="NR22" s="69"/>
      <c r="NS22" s="69"/>
      <c r="NT22" s="69"/>
      <c r="NU22" s="69"/>
      <c r="NV22" s="69"/>
      <c r="NW22" s="69"/>
      <c r="NX22" s="69"/>
      <c r="NY22" s="69"/>
      <c r="NZ22" s="69"/>
      <c r="OA22" s="69"/>
      <c r="OB22" s="69"/>
      <c r="OC22" s="69"/>
      <c r="OD22" s="69"/>
      <c r="OE22" s="69"/>
      <c r="OF22" s="69"/>
      <c r="OG22" s="69"/>
      <c r="OH22" s="69"/>
      <c r="OI22" s="69"/>
      <c r="OJ22" s="69"/>
      <c r="OK22" s="69"/>
      <c r="OL22" s="69"/>
      <c r="OM22" s="69"/>
      <c r="ON22" s="69"/>
      <c r="OO22" s="69"/>
      <c r="OP22" s="69"/>
      <c r="OQ22" s="69"/>
      <c r="OR22" s="69"/>
      <c r="OS22" s="69"/>
      <c r="OT22" s="69"/>
      <c r="OU22" s="69"/>
      <c r="OV22" s="69"/>
      <c r="OW22" s="69"/>
      <c r="OX22" s="69"/>
      <c r="OY22" s="69"/>
    </row>
    <row r="23" spans="1:415" s="94" customFormat="1" ht="40.25" customHeight="1" thickBot="1">
      <c r="A23" s="92"/>
      <c r="B23" s="62" t="s">
        <v>14</v>
      </c>
      <c r="C23" s="62" t="s">
        <v>14</v>
      </c>
      <c r="D23" s="63">
        <f t="shared" si="0"/>
        <v>0</v>
      </c>
      <c r="E23" s="63">
        <f t="shared" si="1"/>
        <v>0</v>
      </c>
      <c r="F23" s="63">
        <f t="shared" si="2"/>
        <v>0</v>
      </c>
      <c r="G23" s="65"/>
      <c r="H23" s="93"/>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9"/>
      <c r="BT23" s="69"/>
      <c r="BU23" s="69"/>
      <c r="BV23" s="69"/>
      <c r="BW23" s="69"/>
      <c r="BX23" s="69"/>
      <c r="BY23" s="69"/>
      <c r="BZ23" s="69"/>
      <c r="CA23" s="69"/>
      <c r="CB23" s="69"/>
      <c r="CC23" s="69"/>
      <c r="CD23" s="69"/>
      <c r="CE23" s="69"/>
      <c r="CF23" s="69"/>
      <c r="CG23" s="69"/>
      <c r="CH23" s="69"/>
      <c r="CI23" s="69"/>
      <c r="CJ23" s="69"/>
      <c r="CK23" s="69"/>
      <c r="CL23" s="69"/>
      <c r="CM23" s="69"/>
      <c r="CN23" s="69"/>
      <c r="CO23" s="69"/>
      <c r="CP23" s="69"/>
      <c r="CQ23" s="69"/>
      <c r="CR23" s="69"/>
      <c r="CS23" s="69"/>
      <c r="CT23" s="69"/>
      <c r="CU23" s="69"/>
      <c r="CV23" s="69"/>
      <c r="CW23" s="69"/>
      <c r="CX23" s="69"/>
      <c r="CY23" s="69"/>
      <c r="CZ23" s="69"/>
      <c r="DA23" s="69"/>
      <c r="DB23" s="69"/>
      <c r="DC23" s="69"/>
      <c r="DD23" s="69"/>
      <c r="DE23" s="69"/>
      <c r="DF23" s="69"/>
      <c r="DG23" s="69"/>
      <c r="DH23" s="69"/>
      <c r="DI23" s="69"/>
      <c r="DJ23" s="69"/>
      <c r="DK23" s="69"/>
      <c r="DL23" s="69"/>
      <c r="DM23" s="69"/>
      <c r="DN23" s="69"/>
      <c r="DO23" s="69"/>
      <c r="DP23" s="69"/>
      <c r="DQ23" s="69"/>
      <c r="DR23" s="69"/>
      <c r="DS23" s="69"/>
      <c r="DT23" s="69"/>
      <c r="DU23" s="69"/>
      <c r="DV23" s="69"/>
      <c r="DW23" s="69"/>
      <c r="DX23" s="69"/>
      <c r="DY23" s="69"/>
      <c r="DZ23" s="69"/>
      <c r="EA23" s="69"/>
      <c r="EB23" s="69"/>
      <c r="EC23" s="69"/>
      <c r="ED23" s="69"/>
      <c r="EE23" s="69"/>
      <c r="EF23" s="69"/>
      <c r="EG23" s="69"/>
      <c r="EH23" s="69"/>
      <c r="EI23" s="69"/>
      <c r="EJ23" s="69"/>
      <c r="EK23" s="69"/>
      <c r="EL23" s="69"/>
      <c r="EM23" s="69"/>
      <c r="EN23" s="69"/>
      <c r="EO23" s="69"/>
      <c r="EP23" s="69"/>
      <c r="EQ23" s="69"/>
      <c r="ER23" s="69"/>
      <c r="ES23" s="69"/>
      <c r="ET23" s="69"/>
      <c r="EU23" s="69"/>
      <c r="EV23" s="69"/>
      <c r="EW23" s="69"/>
      <c r="EX23" s="69"/>
      <c r="EY23" s="69"/>
      <c r="EZ23" s="69"/>
      <c r="FA23" s="69"/>
      <c r="FB23" s="69"/>
      <c r="FC23" s="69"/>
      <c r="FD23" s="69"/>
      <c r="FE23" s="69"/>
      <c r="FF23" s="69"/>
      <c r="FG23" s="69"/>
      <c r="FH23" s="69"/>
      <c r="FI23" s="69"/>
      <c r="FJ23" s="69"/>
      <c r="FK23" s="69"/>
      <c r="FL23" s="69"/>
      <c r="FM23" s="69"/>
      <c r="FN23" s="69"/>
      <c r="FO23" s="69"/>
      <c r="FP23" s="69"/>
      <c r="FQ23" s="69"/>
      <c r="FR23" s="69"/>
      <c r="FS23" s="69"/>
      <c r="FT23" s="69"/>
      <c r="FU23" s="69"/>
      <c r="FV23" s="69"/>
      <c r="FW23" s="69"/>
      <c r="FX23" s="69"/>
      <c r="FY23" s="69"/>
      <c r="FZ23" s="69"/>
      <c r="GA23" s="69"/>
      <c r="GB23" s="69"/>
      <c r="GC23" s="69"/>
      <c r="GD23" s="69"/>
      <c r="GE23" s="69"/>
      <c r="GF23" s="69"/>
      <c r="GG23" s="69"/>
      <c r="GH23" s="69"/>
      <c r="GI23" s="69"/>
      <c r="GJ23" s="69"/>
      <c r="GK23" s="69"/>
      <c r="GL23" s="69"/>
      <c r="GM23" s="69"/>
      <c r="GN23" s="69"/>
      <c r="GO23" s="69"/>
      <c r="GP23" s="69"/>
      <c r="GQ23" s="69"/>
      <c r="GR23" s="69"/>
      <c r="GS23" s="69"/>
      <c r="GT23" s="69"/>
      <c r="GU23" s="69"/>
      <c r="GV23" s="69"/>
      <c r="GW23" s="69"/>
      <c r="GX23" s="69"/>
      <c r="GY23" s="69"/>
      <c r="GZ23" s="69"/>
      <c r="HA23" s="69"/>
      <c r="HB23" s="69"/>
      <c r="HC23" s="69"/>
      <c r="HD23" s="69"/>
      <c r="HE23" s="69"/>
      <c r="HF23" s="69"/>
      <c r="HG23" s="69"/>
      <c r="HH23" s="69"/>
      <c r="HI23" s="69"/>
      <c r="HJ23" s="69"/>
      <c r="HK23" s="69"/>
      <c r="HL23" s="69"/>
      <c r="HM23" s="69"/>
      <c r="HN23" s="69"/>
      <c r="HO23" s="69"/>
      <c r="HP23" s="69"/>
      <c r="HQ23" s="69"/>
      <c r="HR23" s="69"/>
      <c r="HS23" s="69"/>
      <c r="HT23" s="69"/>
      <c r="HU23" s="69"/>
      <c r="HV23" s="69"/>
      <c r="HW23" s="69"/>
      <c r="HX23" s="69"/>
      <c r="HY23" s="69"/>
      <c r="HZ23" s="69"/>
      <c r="IA23" s="69"/>
      <c r="IB23" s="69"/>
      <c r="IC23" s="69"/>
      <c r="ID23" s="69"/>
      <c r="IE23" s="69"/>
      <c r="IF23" s="69"/>
      <c r="IG23" s="69"/>
      <c r="IH23" s="69"/>
      <c r="II23" s="69"/>
      <c r="IJ23" s="69"/>
      <c r="IK23" s="69"/>
      <c r="IL23" s="69"/>
      <c r="IM23" s="69"/>
      <c r="IN23" s="69"/>
      <c r="IO23" s="69"/>
      <c r="IP23" s="69"/>
      <c r="IQ23" s="69"/>
      <c r="IR23" s="69"/>
      <c r="IS23" s="69"/>
      <c r="IT23" s="69"/>
      <c r="IU23" s="69"/>
      <c r="IV23" s="69"/>
      <c r="IW23" s="69"/>
      <c r="IX23" s="69"/>
      <c r="IY23" s="69"/>
      <c r="IZ23" s="69"/>
      <c r="JA23" s="69"/>
      <c r="JB23" s="69"/>
      <c r="JC23" s="69"/>
      <c r="JD23" s="69"/>
      <c r="JE23" s="69"/>
      <c r="JF23" s="69"/>
      <c r="JG23" s="69"/>
      <c r="JH23" s="69"/>
      <c r="JI23" s="69"/>
      <c r="JJ23" s="69"/>
      <c r="JK23" s="69"/>
      <c r="JL23" s="69"/>
      <c r="JM23" s="69"/>
      <c r="JN23" s="69"/>
      <c r="JO23" s="69"/>
      <c r="JP23" s="69"/>
      <c r="JQ23" s="69"/>
      <c r="JR23" s="69"/>
      <c r="JS23" s="69"/>
      <c r="JT23" s="69"/>
      <c r="JU23" s="69"/>
      <c r="JV23" s="69"/>
      <c r="JW23" s="69"/>
      <c r="JX23" s="69"/>
      <c r="JY23" s="69"/>
      <c r="JZ23" s="69"/>
      <c r="KA23" s="69"/>
      <c r="KB23" s="69"/>
      <c r="KC23" s="69"/>
      <c r="KD23" s="69"/>
      <c r="KE23" s="69"/>
      <c r="KF23" s="69"/>
      <c r="KG23" s="69"/>
      <c r="KH23" s="69"/>
      <c r="KI23" s="69"/>
      <c r="KJ23" s="69"/>
      <c r="KK23" s="69"/>
      <c r="KL23" s="69"/>
      <c r="KM23" s="69"/>
      <c r="KN23" s="69"/>
      <c r="KO23" s="69"/>
      <c r="KP23" s="69"/>
      <c r="KQ23" s="69"/>
      <c r="KR23" s="69"/>
      <c r="KS23" s="69"/>
      <c r="KT23" s="69"/>
      <c r="KU23" s="69"/>
      <c r="KV23" s="69"/>
      <c r="KW23" s="69"/>
      <c r="KX23" s="69"/>
      <c r="KY23" s="69"/>
      <c r="KZ23" s="69"/>
      <c r="LA23" s="69"/>
      <c r="LB23" s="69"/>
      <c r="LC23" s="69"/>
      <c r="LD23" s="69"/>
      <c r="LE23" s="69"/>
      <c r="LF23" s="69"/>
      <c r="LG23" s="69"/>
      <c r="LH23" s="69"/>
      <c r="LI23" s="69"/>
      <c r="LJ23" s="69"/>
      <c r="LK23" s="69"/>
      <c r="LL23" s="69"/>
      <c r="LM23" s="69"/>
      <c r="LN23" s="69"/>
      <c r="LO23" s="69"/>
      <c r="LP23" s="69"/>
      <c r="LQ23" s="69"/>
      <c r="LR23" s="69"/>
      <c r="LS23" s="69"/>
      <c r="LT23" s="69"/>
      <c r="LU23" s="69"/>
      <c r="LV23" s="69"/>
      <c r="LW23" s="69"/>
      <c r="LX23" s="69"/>
      <c r="LY23" s="69"/>
      <c r="LZ23" s="69"/>
      <c r="MA23" s="69"/>
      <c r="MB23" s="69"/>
      <c r="MC23" s="69"/>
      <c r="MD23" s="69"/>
      <c r="ME23" s="69"/>
      <c r="MF23" s="69"/>
      <c r="MG23" s="69"/>
      <c r="MH23" s="69"/>
      <c r="MI23" s="69"/>
      <c r="MJ23" s="69"/>
      <c r="MK23" s="69"/>
      <c r="ML23" s="69"/>
      <c r="MM23" s="69"/>
      <c r="MN23" s="69"/>
      <c r="MO23" s="69"/>
      <c r="MP23" s="69"/>
      <c r="MQ23" s="69"/>
      <c r="MR23" s="69"/>
      <c r="MS23" s="69"/>
      <c r="MT23" s="69"/>
      <c r="MU23" s="69"/>
      <c r="MV23" s="69"/>
      <c r="MW23" s="69"/>
      <c r="MX23" s="69"/>
      <c r="MY23" s="69"/>
      <c r="MZ23" s="69"/>
      <c r="NA23" s="69"/>
      <c r="NB23" s="69"/>
      <c r="NC23" s="69"/>
      <c r="ND23" s="69"/>
      <c r="NE23" s="69"/>
      <c r="NF23" s="69"/>
      <c r="NG23" s="69"/>
      <c r="NH23" s="69"/>
      <c r="NI23" s="69"/>
      <c r="NJ23" s="69"/>
      <c r="NK23" s="69"/>
      <c r="NL23" s="69"/>
      <c r="NM23" s="69"/>
      <c r="NN23" s="69"/>
      <c r="NO23" s="69"/>
      <c r="NP23" s="69"/>
      <c r="NQ23" s="69"/>
      <c r="NR23" s="69"/>
      <c r="NS23" s="69"/>
      <c r="NT23" s="69"/>
      <c r="NU23" s="69"/>
      <c r="NV23" s="69"/>
      <c r="NW23" s="69"/>
      <c r="NX23" s="69"/>
      <c r="NY23" s="69"/>
      <c r="NZ23" s="69"/>
      <c r="OA23" s="69"/>
      <c r="OB23" s="69"/>
      <c r="OC23" s="69"/>
      <c r="OD23" s="69"/>
      <c r="OE23" s="69"/>
      <c r="OF23" s="69"/>
      <c r="OG23" s="69"/>
      <c r="OH23" s="69"/>
      <c r="OI23" s="69"/>
      <c r="OJ23" s="69"/>
      <c r="OK23" s="69"/>
      <c r="OL23" s="69"/>
      <c r="OM23" s="69"/>
      <c r="ON23" s="69"/>
      <c r="OO23" s="69"/>
      <c r="OP23" s="69"/>
      <c r="OQ23" s="69"/>
      <c r="OR23" s="69"/>
      <c r="OS23" s="69"/>
      <c r="OT23" s="69"/>
      <c r="OU23" s="69"/>
      <c r="OV23" s="69"/>
      <c r="OW23" s="69"/>
      <c r="OX23" s="69"/>
      <c r="OY23" s="69"/>
    </row>
    <row r="24" spans="1:415" s="94" customFormat="1" ht="40.25" customHeight="1" thickBot="1">
      <c r="A24" s="92"/>
      <c r="B24" s="62" t="s">
        <v>14</v>
      </c>
      <c r="C24" s="62" t="s">
        <v>14</v>
      </c>
      <c r="D24" s="63">
        <f t="shared" si="0"/>
        <v>0</v>
      </c>
      <c r="E24" s="63">
        <f t="shared" si="1"/>
        <v>0</v>
      </c>
      <c r="F24" s="63">
        <f t="shared" si="2"/>
        <v>0</v>
      </c>
      <c r="G24" s="65"/>
      <c r="H24" s="93"/>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c r="CC24" s="69"/>
      <c r="CD24" s="69"/>
      <c r="CE24" s="69"/>
      <c r="CF24" s="69"/>
      <c r="CG24" s="69"/>
      <c r="CH24" s="69"/>
      <c r="CI24" s="69"/>
      <c r="CJ24" s="69"/>
      <c r="CK24" s="69"/>
      <c r="CL24" s="69"/>
      <c r="CM24" s="69"/>
      <c r="CN24" s="69"/>
      <c r="CO24" s="69"/>
      <c r="CP24" s="69"/>
      <c r="CQ24" s="69"/>
      <c r="CR24" s="69"/>
      <c r="CS24" s="69"/>
      <c r="CT24" s="69"/>
      <c r="CU24" s="69"/>
      <c r="CV24" s="69"/>
      <c r="CW24" s="69"/>
      <c r="CX24" s="69"/>
      <c r="CY24" s="69"/>
      <c r="CZ24" s="69"/>
      <c r="DA24" s="69"/>
      <c r="DB24" s="69"/>
      <c r="DC24" s="69"/>
      <c r="DD24" s="69"/>
      <c r="DE24" s="69"/>
      <c r="DF24" s="69"/>
      <c r="DG24" s="69"/>
      <c r="DH24" s="69"/>
      <c r="DI24" s="69"/>
      <c r="DJ24" s="69"/>
      <c r="DK24" s="69"/>
      <c r="DL24" s="69"/>
      <c r="DM24" s="69"/>
      <c r="DN24" s="69"/>
      <c r="DO24" s="69"/>
      <c r="DP24" s="69"/>
      <c r="DQ24" s="69"/>
      <c r="DR24" s="69"/>
      <c r="DS24" s="69"/>
      <c r="DT24" s="69"/>
      <c r="DU24" s="69"/>
      <c r="DV24" s="69"/>
      <c r="DW24" s="69"/>
      <c r="DX24" s="69"/>
      <c r="DY24" s="69"/>
      <c r="DZ24" s="69"/>
      <c r="EA24" s="69"/>
      <c r="EB24" s="69"/>
      <c r="EC24" s="69"/>
      <c r="ED24" s="69"/>
      <c r="EE24" s="69"/>
      <c r="EF24" s="69"/>
      <c r="EG24" s="69"/>
      <c r="EH24" s="69"/>
      <c r="EI24" s="69"/>
      <c r="EJ24" s="69"/>
      <c r="EK24" s="69"/>
      <c r="EL24" s="69"/>
      <c r="EM24" s="69"/>
      <c r="EN24" s="69"/>
      <c r="EO24" s="69"/>
      <c r="EP24" s="69"/>
      <c r="EQ24" s="69"/>
      <c r="ER24" s="69"/>
      <c r="ES24" s="69"/>
      <c r="ET24" s="69"/>
      <c r="EU24" s="69"/>
      <c r="EV24" s="69"/>
      <c r="EW24" s="69"/>
      <c r="EX24" s="69"/>
      <c r="EY24" s="69"/>
      <c r="EZ24" s="69"/>
      <c r="FA24" s="69"/>
      <c r="FB24" s="69"/>
      <c r="FC24" s="69"/>
      <c r="FD24" s="69"/>
      <c r="FE24" s="69"/>
      <c r="FF24" s="69"/>
      <c r="FG24" s="69"/>
      <c r="FH24" s="69"/>
      <c r="FI24" s="69"/>
      <c r="FJ24" s="69"/>
      <c r="FK24" s="69"/>
      <c r="FL24" s="69"/>
      <c r="FM24" s="69"/>
      <c r="FN24" s="69"/>
      <c r="FO24" s="69"/>
      <c r="FP24" s="69"/>
      <c r="FQ24" s="69"/>
      <c r="FR24" s="69"/>
      <c r="FS24" s="69"/>
      <c r="FT24" s="69"/>
      <c r="FU24" s="69"/>
      <c r="FV24" s="69"/>
      <c r="FW24" s="69"/>
      <c r="FX24" s="69"/>
      <c r="FY24" s="69"/>
      <c r="FZ24" s="69"/>
      <c r="GA24" s="69"/>
      <c r="GB24" s="69"/>
      <c r="GC24" s="69"/>
      <c r="GD24" s="69"/>
      <c r="GE24" s="69"/>
      <c r="GF24" s="69"/>
      <c r="GG24" s="69"/>
      <c r="GH24" s="69"/>
      <c r="GI24" s="69"/>
      <c r="GJ24" s="69"/>
      <c r="GK24" s="69"/>
      <c r="GL24" s="69"/>
      <c r="GM24" s="69"/>
      <c r="GN24" s="69"/>
      <c r="GO24" s="69"/>
      <c r="GP24" s="69"/>
      <c r="GQ24" s="69"/>
      <c r="GR24" s="69"/>
      <c r="GS24" s="69"/>
      <c r="GT24" s="69"/>
      <c r="GU24" s="69"/>
      <c r="GV24" s="69"/>
      <c r="GW24" s="69"/>
      <c r="GX24" s="69"/>
      <c r="GY24" s="69"/>
      <c r="GZ24" s="69"/>
      <c r="HA24" s="69"/>
      <c r="HB24" s="69"/>
      <c r="HC24" s="69"/>
      <c r="HD24" s="69"/>
      <c r="HE24" s="69"/>
      <c r="HF24" s="69"/>
      <c r="HG24" s="69"/>
      <c r="HH24" s="69"/>
      <c r="HI24" s="69"/>
      <c r="HJ24" s="69"/>
      <c r="HK24" s="69"/>
      <c r="HL24" s="69"/>
      <c r="HM24" s="69"/>
      <c r="HN24" s="69"/>
      <c r="HO24" s="69"/>
      <c r="HP24" s="69"/>
      <c r="HQ24" s="69"/>
      <c r="HR24" s="69"/>
      <c r="HS24" s="69"/>
      <c r="HT24" s="69"/>
      <c r="HU24" s="69"/>
      <c r="HV24" s="69"/>
      <c r="HW24" s="69"/>
      <c r="HX24" s="69"/>
      <c r="HY24" s="69"/>
      <c r="HZ24" s="69"/>
      <c r="IA24" s="69"/>
      <c r="IB24" s="69"/>
      <c r="IC24" s="69"/>
      <c r="ID24" s="69"/>
      <c r="IE24" s="69"/>
      <c r="IF24" s="69"/>
      <c r="IG24" s="69"/>
      <c r="IH24" s="69"/>
      <c r="II24" s="69"/>
      <c r="IJ24" s="69"/>
      <c r="IK24" s="69"/>
      <c r="IL24" s="69"/>
      <c r="IM24" s="69"/>
      <c r="IN24" s="69"/>
      <c r="IO24" s="69"/>
      <c r="IP24" s="69"/>
      <c r="IQ24" s="69"/>
      <c r="IR24" s="69"/>
      <c r="IS24" s="69"/>
      <c r="IT24" s="69"/>
      <c r="IU24" s="69"/>
      <c r="IV24" s="69"/>
      <c r="IW24" s="69"/>
      <c r="IX24" s="69"/>
      <c r="IY24" s="69"/>
      <c r="IZ24" s="69"/>
      <c r="JA24" s="69"/>
      <c r="JB24" s="69"/>
      <c r="JC24" s="69"/>
      <c r="JD24" s="69"/>
      <c r="JE24" s="69"/>
      <c r="JF24" s="69"/>
      <c r="JG24" s="69"/>
      <c r="JH24" s="69"/>
      <c r="JI24" s="69"/>
      <c r="JJ24" s="69"/>
      <c r="JK24" s="69"/>
      <c r="JL24" s="69"/>
      <c r="JM24" s="69"/>
      <c r="JN24" s="69"/>
      <c r="JO24" s="69"/>
      <c r="JP24" s="69"/>
      <c r="JQ24" s="69"/>
      <c r="JR24" s="69"/>
      <c r="JS24" s="69"/>
      <c r="JT24" s="69"/>
      <c r="JU24" s="69"/>
      <c r="JV24" s="69"/>
      <c r="JW24" s="69"/>
      <c r="JX24" s="69"/>
      <c r="JY24" s="69"/>
      <c r="JZ24" s="69"/>
      <c r="KA24" s="69"/>
      <c r="KB24" s="69"/>
      <c r="KC24" s="69"/>
      <c r="KD24" s="69"/>
      <c r="KE24" s="69"/>
      <c r="KF24" s="69"/>
      <c r="KG24" s="69"/>
      <c r="KH24" s="69"/>
      <c r="KI24" s="69"/>
      <c r="KJ24" s="69"/>
      <c r="KK24" s="69"/>
      <c r="KL24" s="69"/>
      <c r="KM24" s="69"/>
      <c r="KN24" s="69"/>
      <c r="KO24" s="69"/>
      <c r="KP24" s="69"/>
      <c r="KQ24" s="69"/>
      <c r="KR24" s="69"/>
      <c r="KS24" s="69"/>
      <c r="KT24" s="69"/>
      <c r="KU24" s="69"/>
      <c r="KV24" s="69"/>
      <c r="KW24" s="69"/>
      <c r="KX24" s="69"/>
      <c r="KY24" s="69"/>
      <c r="KZ24" s="69"/>
      <c r="LA24" s="69"/>
      <c r="LB24" s="69"/>
      <c r="LC24" s="69"/>
      <c r="LD24" s="69"/>
      <c r="LE24" s="69"/>
      <c r="LF24" s="69"/>
      <c r="LG24" s="69"/>
      <c r="LH24" s="69"/>
      <c r="LI24" s="69"/>
      <c r="LJ24" s="69"/>
      <c r="LK24" s="69"/>
      <c r="LL24" s="69"/>
      <c r="LM24" s="69"/>
      <c r="LN24" s="69"/>
      <c r="LO24" s="69"/>
      <c r="LP24" s="69"/>
      <c r="LQ24" s="69"/>
      <c r="LR24" s="69"/>
      <c r="LS24" s="69"/>
      <c r="LT24" s="69"/>
      <c r="LU24" s="69"/>
      <c r="LV24" s="69"/>
      <c r="LW24" s="69"/>
      <c r="LX24" s="69"/>
      <c r="LY24" s="69"/>
      <c r="LZ24" s="69"/>
      <c r="MA24" s="69"/>
      <c r="MB24" s="69"/>
      <c r="MC24" s="69"/>
      <c r="MD24" s="69"/>
      <c r="ME24" s="69"/>
      <c r="MF24" s="69"/>
      <c r="MG24" s="69"/>
      <c r="MH24" s="69"/>
      <c r="MI24" s="69"/>
      <c r="MJ24" s="69"/>
      <c r="MK24" s="69"/>
      <c r="ML24" s="69"/>
      <c r="MM24" s="69"/>
      <c r="MN24" s="69"/>
      <c r="MO24" s="69"/>
      <c r="MP24" s="69"/>
      <c r="MQ24" s="69"/>
      <c r="MR24" s="69"/>
      <c r="MS24" s="69"/>
      <c r="MT24" s="69"/>
      <c r="MU24" s="69"/>
      <c r="MV24" s="69"/>
      <c r="MW24" s="69"/>
      <c r="MX24" s="69"/>
      <c r="MY24" s="69"/>
      <c r="MZ24" s="69"/>
      <c r="NA24" s="69"/>
      <c r="NB24" s="69"/>
      <c r="NC24" s="69"/>
      <c r="ND24" s="69"/>
      <c r="NE24" s="69"/>
      <c r="NF24" s="69"/>
      <c r="NG24" s="69"/>
      <c r="NH24" s="69"/>
      <c r="NI24" s="69"/>
      <c r="NJ24" s="69"/>
      <c r="NK24" s="69"/>
      <c r="NL24" s="69"/>
      <c r="NM24" s="69"/>
      <c r="NN24" s="69"/>
      <c r="NO24" s="69"/>
      <c r="NP24" s="69"/>
      <c r="NQ24" s="69"/>
      <c r="NR24" s="69"/>
      <c r="NS24" s="69"/>
      <c r="NT24" s="69"/>
      <c r="NU24" s="69"/>
      <c r="NV24" s="69"/>
      <c r="NW24" s="69"/>
      <c r="NX24" s="69"/>
      <c r="NY24" s="69"/>
      <c r="NZ24" s="69"/>
      <c r="OA24" s="69"/>
      <c r="OB24" s="69"/>
      <c r="OC24" s="69"/>
      <c r="OD24" s="69"/>
      <c r="OE24" s="69"/>
      <c r="OF24" s="69"/>
      <c r="OG24" s="69"/>
      <c r="OH24" s="69"/>
      <c r="OI24" s="69"/>
      <c r="OJ24" s="69"/>
      <c r="OK24" s="69"/>
      <c r="OL24" s="69"/>
      <c r="OM24" s="69"/>
      <c r="ON24" s="69"/>
      <c r="OO24" s="69"/>
      <c r="OP24" s="69"/>
      <c r="OQ24" s="69"/>
      <c r="OR24" s="69"/>
      <c r="OS24" s="69"/>
      <c r="OT24" s="69"/>
      <c r="OU24" s="69"/>
      <c r="OV24" s="69"/>
      <c r="OW24" s="69"/>
      <c r="OX24" s="69"/>
      <c r="OY24" s="69"/>
    </row>
    <row r="25" spans="1:415" s="94" customFormat="1" ht="40.25" customHeight="1" thickBot="1">
      <c r="A25" s="92"/>
      <c r="B25" s="62" t="s">
        <v>14</v>
      </c>
      <c r="C25" s="62" t="s">
        <v>14</v>
      </c>
      <c r="D25" s="63">
        <f t="shared" si="0"/>
        <v>0</v>
      </c>
      <c r="E25" s="63">
        <f t="shared" si="1"/>
        <v>0</v>
      </c>
      <c r="F25" s="63">
        <f t="shared" si="2"/>
        <v>0</v>
      </c>
      <c r="G25" s="65"/>
      <c r="H25" s="93"/>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c r="BZ25" s="69"/>
      <c r="CA25" s="69"/>
      <c r="CB25" s="69"/>
      <c r="CC25" s="69"/>
      <c r="CD25" s="69"/>
      <c r="CE25" s="69"/>
      <c r="CF25" s="69"/>
      <c r="CG25" s="69"/>
      <c r="CH25" s="69"/>
      <c r="CI25" s="69"/>
      <c r="CJ25" s="69"/>
      <c r="CK25" s="69"/>
      <c r="CL25" s="69"/>
      <c r="CM25" s="69"/>
      <c r="CN25" s="69"/>
      <c r="CO25" s="69"/>
      <c r="CP25" s="69"/>
      <c r="CQ25" s="69"/>
      <c r="CR25" s="69"/>
      <c r="CS25" s="69"/>
      <c r="CT25" s="69"/>
      <c r="CU25" s="69"/>
      <c r="CV25" s="69"/>
      <c r="CW25" s="69"/>
      <c r="CX25" s="69"/>
      <c r="CY25" s="69"/>
      <c r="CZ25" s="69"/>
      <c r="DA25" s="69"/>
      <c r="DB25" s="69"/>
      <c r="DC25" s="69"/>
      <c r="DD25" s="69"/>
      <c r="DE25" s="69"/>
      <c r="DF25" s="69"/>
      <c r="DG25" s="69"/>
      <c r="DH25" s="69"/>
      <c r="DI25" s="69"/>
      <c r="DJ25" s="69"/>
      <c r="DK25" s="69"/>
      <c r="DL25" s="69"/>
      <c r="DM25" s="69"/>
      <c r="DN25" s="69"/>
      <c r="DO25" s="69"/>
      <c r="DP25" s="69"/>
      <c r="DQ25" s="69"/>
      <c r="DR25" s="69"/>
      <c r="DS25" s="69"/>
      <c r="DT25" s="69"/>
      <c r="DU25" s="69"/>
      <c r="DV25" s="69"/>
      <c r="DW25" s="69"/>
      <c r="DX25" s="69"/>
      <c r="DY25" s="69"/>
      <c r="DZ25" s="69"/>
      <c r="EA25" s="69"/>
      <c r="EB25" s="69"/>
      <c r="EC25" s="69"/>
      <c r="ED25" s="69"/>
      <c r="EE25" s="69"/>
      <c r="EF25" s="69"/>
      <c r="EG25" s="69"/>
      <c r="EH25" s="69"/>
      <c r="EI25" s="69"/>
      <c r="EJ25" s="69"/>
      <c r="EK25" s="69"/>
      <c r="EL25" s="69"/>
      <c r="EM25" s="69"/>
      <c r="EN25" s="69"/>
      <c r="EO25" s="69"/>
      <c r="EP25" s="69"/>
      <c r="EQ25" s="69"/>
      <c r="ER25" s="69"/>
      <c r="ES25" s="69"/>
      <c r="ET25" s="69"/>
      <c r="EU25" s="69"/>
      <c r="EV25" s="69"/>
      <c r="EW25" s="69"/>
      <c r="EX25" s="69"/>
      <c r="EY25" s="69"/>
      <c r="EZ25" s="69"/>
      <c r="FA25" s="69"/>
      <c r="FB25" s="69"/>
      <c r="FC25" s="69"/>
      <c r="FD25" s="69"/>
      <c r="FE25" s="69"/>
      <c r="FF25" s="69"/>
      <c r="FG25" s="69"/>
      <c r="FH25" s="69"/>
      <c r="FI25" s="69"/>
      <c r="FJ25" s="69"/>
      <c r="FK25" s="69"/>
      <c r="FL25" s="69"/>
      <c r="FM25" s="69"/>
      <c r="FN25" s="69"/>
      <c r="FO25" s="69"/>
      <c r="FP25" s="69"/>
      <c r="FQ25" s="69"/>
      <c r="FR25" s="69"/>
      <c r="FS25" s="69"/>
      <c r="FT25" s="69"/>
      <c r="FU25" s="69"/>
      <c r="FV25" s="69"/>
      <c r="FW25" s="69"/>
      <c r="FX25" s="69"/>
      <c r="FY25" s="69"/>
      <c r="FZ25" s="69"/>
      <c r="GA25" s="69"/>
      <c r="GB25" s="69"/>
      <c r="GC25" s="69"/>
      <c r="GD25" s="69"/>
      <c r="GE25" s="69"/>
      <c r="GF25" s="69"/>
      <c r="GG25" s="69"/>
      <c r="GH25" s="69"/>
      <c r="GI25" s="69"/>
      <c r="GJ25" s="69"/>
      <c r="GK25" s="69"/>
      <c r="GL25" s="69"/>
      <c r="GM25" s="69"/>
      <c r="GN25" s="69"/>
      <c r="GO25" s="69"/>
      <c r="GP25" s="69"/>
      <c r="GQ25" s="69"/>
      <c r="GR25" s="69"/>
      <c r="GS25" s="69"/>
      <c r="GT25" s="69"/>
      <c r="GU25" s="69"/>
      <c r="GV25" s="69"/>
      <c r="GW25" s="69"/>
      <c r="GX25" s="69"/>
      <c r="GY25" s="69"/>
      <c r="GZ25" s="69"/>
      <c r="HA25" s="69"/>
      <c r="HB25" s="69"/>
      <c r="HC25" s="69"/>
      <c r="HD25" s="69"/>
      <c r="HE25" s="69"/>
      <c r="HF25" s="69"/>
      <c r="HG25" s="69"/>
      <c r="HH25" s="69"/>
      <c r="HI25" s="69"/>
      <c r="HJ25" s="69"/>
      <c r="HK25" s="69"/>
      <c r="HL25" s="69"/>
      <c r="HM25" s="69"/>
      <c r="HN25" s="69"/>
      <c r="HO25" s="69"/>
      <c r="HP25" s="69"/>
      <c r="HQ25" s="69"/>
      <c r="HR25" s="69"/>
      <c r="HS25" s="69"/>
      <c r="HT25" s="69"/>
      <c r="HU25" s="69"/>
      <c r="HV25" s="69"/>
      <c r="HW25" s="69"/>
      <c r="HX25" s="69"/>
      <c r="HY25" s="69"/>
      <c r="HZ25" s="69"/>
      <c r="IA25" s="69"/>
      <c r="IB25" s="69"/>
      <c r="IC25" s="69"/>
      <c r="ID25" s="69"/>
      <c r="IE25" s="69"/>
      <c r="IF25" s="69"/>
      <c r="IG25" s="69"/>
      <c r="IH25" s="69"/>
      <c r="II25" s="69"/>
      <c r="IJ25" s="69"/>
      <c r="IK25" s="69"/>
      <c r="IL25" s="69"/>
      <c r="IM25" s="69"/>
      <c r="IN25" s="69"/>
      <c r="IO25" s="69"/>
      <c r="IP25" s="69"/>
      <c r="IQ25" s="69"/>
      <c r="IR25" s="69"/>
      <c r="IS25" s="69"/>
      <c r="IT25" s="69"/>
      <c r="IU25" s="69"/>
      <c r="IV25" s="69"/>
      <c r="IW25" s="69"/>
      <c r="IX25" s="69"/>
      <c r="IY25" s="69"/>
      <c r="IZ25" s="69"/>
      <c r="JA25" s="69"/>
      <c r="JB25" s="69"/>
      <c r="JC25" s="69"/>
      <c r="JD25" s="69"/>
      <c r="JE25" s="69"/>
      <c r="JF25" s="69"/>
      <c r="JG25" s="69"/>
      <c r="JH25" s="69"/>
      <c r="JI25" s="69"/>
      <c r="JJ25" s="69"/>
      <c r="JK25" s="69"/>
      <c r="JL25" s="69"/>
      <c r="JM25" s="69"/>
      <c r="JN25" s="69"/>
      <c r="JO25" s="69"/>
      <c r="JP25" s="69"/>
      <c r="JQ25" s="69"/>
      <c r="JR25" s="69"/>
      <c r="JS25" s="69"/>
      <c r="JT25" s="69"/>
      <c r="JU25" s="69"/>
      <c r="JV25" s="69"/>
      <c r="JW25" s="69"/>
      <c r="JX25" s="69"/>
      <c r="JY25" s="69"/>
      <c r="JZ25" s="69"/>
      <c r="KA25" s="69"/>
      <c r="KB25" s="69"/>
      <c r="KC25" s="69"/>
      <c r="KD25" s="69"/>
      <c r="KE25" s="69"/>
      <c r="KF25" s="69"/>
      <c r="KG25" s="69"/>
      <c r="KH25" s="69"/>
      <c r="KI25" s="69"/>
      <c r="KJ25" s="69"/>
      <c r="KK25" s="69"/>
      <c r="KL25" s="69"/>
      <c r="KM25" s="69"/>
      <c r="KN25" s="69"/>
      <c r="KO25" s="69"/>
      <c r="KP25" s="69"/>
      <c r="KQ25" s="69"/>
      <c r="KR25" s="69"/>
      <c r="KS25" s="69"/>
      <c r="KT25" s="69"/>
      <c r="KU25" s="69"/>
      <c r="KV25" s="69"/>
      <c r="KW25" s="69"/>
      <c r="KX25" s="69"/>
      <c r="KY25" s="69"/>
      <c r="KZ25" s="69"/>
      <c r="LA25" s="69"/>
      <c r="LB25" s="69"/>
      <c r="LC25" s="69"/>
      <c r="LD25" s="69"/>
      <c r="LE25" s="69"/>
      <c r="LF25" s="69"/>
      <c r="LG25" s="69"/>
      <c r="LH25" s="69"/>
      <c r="LI25" s="69"/>
      <c r="LJ25" s="69"/>
      <c r="LK25" s="69"/>
      <c r="LL25" s="69"/>
      <c r="LM25" s="69"/>
      <c r="LN25" s="69"/>
      <c r="LO25" s="69"/>
      <c r="LP25" s="69"/>
      <c r="LQ25" s="69"/>
      <c r="LR25" s="69"/>
      <c r="LS25" s="69"/>
      <c r="LT25" s="69"/>
      <c r="LU25" s="69"/>
      <c r="LV25" s="69"/>
      <c r="LW25" s="69"/>
      <c r="LX25" s="69"/>
      <c r="LY25" s="69"/>
      <c r="LZ25" s="69"/>
      <c r="MA25" s="69"/>
      <c r="MB25" s="69"/>
      <c r="MC25" s="69"/>
      <c r="MD25" s="69"/>
      <c r="ME25" s="69"/>
      <c r="MF25" s="69"/>
      <c r="MG25" s="69"/>
      <c r="MH25" s="69"/>
      <c r="MI25" s="69"/>
      <c r="MJ25" s="69"/>
      <c r="MK25" s="69"/>
      <c r="ML25" s="69"/>
      <c r="MM25" s="69"/>
      <c r="MN25" s="69"/>
      <c r="MO25" s="69"/>
      <c r="MP25" s="69"/>
      <c r="MQ25" s="69"/>
      <c r="MR25" s="69"/>
      <c r="MS25" s="69"/>
      <c r="MT25" s="69"/>
      <c r="MU25" s="69"/>
      <c r="MV25" s="69"/>
      <c r="MW25" s="69"/>
      <c r="MX25" s="69"/>
      <c r="MY25" s="69"/>
      <c r="MZ25" s="69"/>
      <c r="NA25" s="69"/>
      <c r="NB25" s="69"/>
      <c r="NC25" s="69"/>
      <c r="ND25" s="69"/>
      <c r="NE25" s="69"/>
      <c r="NF25" s="69"/>
      <c r="NG25" s="69"/>
      <c r="NH25" s="69"/>
      <c r="NI25" s="69"/>
      <c r="NJ25" s="69"/>
      <c r="NK25" s="69"/>
      <c r="NL25" s="69"/>
      <c r="NM25" s="69"/>
      <c r="NN25" s="69"/>
      <c r="NO25" s="69"/>
      <c r="NP25" s="69"/>
      <c r="NQ25" s="69"/>
      <c r="NR25" s="69"/>
      <c r="NS25" s="69"/>
      <c r="NT25" s="69"/>
      <c r="NU25" s="69"/>
      <c r="NV25" s="69"/>
      <c r="NW25" s="69"/>
      <c r="NX25" s="69"/>
      <c r="NY25" s="69"/>
      <c r="NZ25" s="69"/>
      <c r="OA25" s="69"/>
      <c r="OB25" s="69"/>
      <c r="OC25" s="69"/>
      <c r="OD25" s="69"/>
      <c r="OE25" s="69"/>
      <c r="OF25" s="69"/>
      <c r="OG25" s="69"/>
      <c r="OH25" s="69"/>
      <c r="OI25" s="69"/>
      <c r="OJ25" s="69"/>
      <c r="OK25" s="69"/>
      <c r="OL25" s="69"/>
      <c r="OM25" s="69"/>
      <c r="ON25" s="69"/>
      <c r="OO25" s="69"/>
      <c r="OP25" s="69"/>
      <c r="OQ25" s="69"/>
      <c r="OR25" s="69"/>
      <c r="OS25" s="69"/>
      <c r="OT25" s="69"/>
      <c r="OU25" s="69"/>
      <c r="OV25" s="69"/>
      <c r="OW25" s="69"/>
      <c r="OX25" s="69"/>
      <c r="OY25" s="69"/>
    </row>
    <row r="26" spans="1:415" s="94" customFormat="1" ht="40.25" customHeight="1" thickBot="1">
      <c r="A26" s="92"/>
      <c r="B26" s="62" t="s">
        <v>14</v>
      </c>
      <c r="C26" s="62" t="s">
        <v>14</v>
      </c>
      <c r="D26" s="63">
        <f t="shared" si="0"/>
        <v>0</v>
      </c>
      <c r="E26" s="63">
        <f t="shared" si="1"/>
        <v>0</v>
      </c>
      <c r="F26" s="63">
        <f t="shared" si="2"/>
        <v>0</v>
      </c>
      <c r="G26" s="65"/>
      <c r="H26" s="93"/>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c r="BA26" s="69"/>
      <c r="BB26" s="69"/>
      <c r="BC26" s="69"/>
      <c r="BD26" s="69"/>
      <c r="BE26" s="69"/>
      <c r="BF26" s="69"/>
      <c r="BG26" s="69"/>
      <c r="BH26" s="69"/>
      <c r="BI26" s="69"/>
      <c r="BJ26" s="69"/>
      <c r="BK26" s="69"/>
      <c r="BL26" s="69"/>
      <c r="BM26" s="69"/>
      <c r="BN26" s="69"/>
      <c r="BO26" s="69"/>
      <c r="BP26" s="69"/>
      <c r="BQ26" s="69"/>
      <c r="BR26" s="69"/>
      <c r="BS26" s="69"/>
      <c r="BT26" s="69"/>
      <c r="BU26" s="69"/>
      <c r="BV26" s="69"/>
      <c r="BW26" s="69"/>
      <c r="BX26" s="69"/>
      <c r="BY26" s="69"/>
      <c r="BZ26" s="69"/>
      <c r="CA26" s="69"/>
      <c r="CB26" s="69"/>
      <c r="CC26" s="69"/>
      <c r="CD26" s="69"/>
      <c r="CE26" s="69"/>
      <c r="CF26" s="69"/>
      <c r="CG26" s="69"/>
      <c r="CH26" s="69"/>
      <c r="CI26" s="69"/>
      <c r="CJ26" s="69"/>
      <c r="CK26" s="69"/>
      <c r="CL26" s="69"/>
      <c r="CM26" s="69"/>
      <c r="CN26" s="69"/>
      <c r="CO26" s="69"/>
      <c r="CP26" s="69"/>
      <c r="CQ26" s="69"/>
      <c r="CR26" s="69"/>
      <c r="CS26" s="69"/>
      <c r="CT26" s="69"/>
      <c r="CU26" s="69"/>
      <c r="CV26" s="69"/>
      <c r="CW26" s="69"/>
      <c r="CX26" s="69"/>
      <c r="CY26" s="69"/>
      <c r="CZ26" s="69"/>
      <c r="DA26" s="69"/>
      <c r="DB26" s="69"/>
      <c r="DC26" s="69"/>
      <c r="DD26" s="69"/>
      <c r="DE26" s="69"/>
      <c r="DF26" s="69"/>
      <c r="DG26" s="69"/>
      <c r="DH26" s="69"/>
      <c r="DI26" s="69"/>
      <c r="DJ26" s="69"/>
      <c r="DK26" s="69"/>
      <c r="DL26" s="69"/>
      <c r="DM26" s="69"/>
      <c r="DN26" s="69"/>
      <c r="DO26" s="69"/>
      <c r="DP26" s="69"/>
      <c r="DQ26" s="69"/>
      <c r="DR26" s="69"/>
      <c r="DS26" s="69"/>
      <c r="DT26" s="69"/>
      <c r="DU26" s="69"/>
      <c r="DV26" s="69"/>
      <c r="DW26" s="69"/>
      <c r="DX26" s="69"/>
      <c r="DY26" s="69"/>
      <c r="DZ26" s="69"/>
      <c r="EA26" s="69"/>
      <c r="EB26" s="69"/>
      <c r="EC26" s="69"/>
      <c r="ED26" s="69"/>
      <c r="EE26" s="69"/>
      <c r="EF26" s="69"/>
      <c r="EG26" s="69"/>
      <c r="EH26" s="69"/>
      <c r="EI26" s="69"/>
      <c r="EJ26" s="69"/>
      <c r="EK26" s="69"/>
      <c r="EL26" s="69"/>
      <c r="EM26" s="69"/>
      <c r="EN26" s="69"/>
      <c r="EO26" s="69"/>
      <c r="EP26" s="69"/>
      <c r="EQ26" s="69"/>
      <c r="ER26" s="69"/>
      <c r="ES26" s="69"/>
      <c r="ET26" s="69"/>
      <c r="EU26" s="69"/>
      <c r="EV26" s="69"/>
      <c r="EW26" s="69"/>
      <c r="EX26" s="69"/>
      <c r="EY26" s="69"/>
      <c r="EZ26" s="69"/>
      <c r="FA26" s="69"/>
      <c r="FB26" s="69"/>
      <c r="FC26" s="69"/>
      <c r="FD26" s="69"/>
      <c r="FE26" s="69"/>
      <c r="FF26" s="69"/>
      <c r="FG26" s="69"/>
      <c r="FH26" s="69"/>
      <c r="FI26" s="69"/>
      <c r="FJ26" s="69"/>
      <c r="FK26" s="69"/>
      <c r="FL26" s="69"/>
      <c r="FM26" s="69"/>
      <c r="FN26" s="69"/>
      <c r="FO26" s="69"/>
      <c r="FP26" s="69"/>
      <c r="FQ26" s="69"/>
      <c r="FR26" s="69"/>
      <c r="FS26" s="69"/>
      <c r="FT26" s="69"/>
      <c r="FU26" s="69"/>
      <c r="FV26" s="69"/>
      <c r="FW26" s="69"/>
      <c r="FX26" s="69"/>
      <c r="FY26" s="69"/>
      <c r="FZ26" s="69"/>
      <c r="GA26" s="69"/>
      <c r="GB26" s="69"/>
      <c r="GC26" s="69"/>
      <c r="GD26" s="69"/>
      <c r="GE26" s="69"/>
      <c r="GF26" s="69"/>
      <c r="GG26" s="69"/>
      <c r="GH26" s="69"/>
      <c r="GI26" s="69"/>
      <c r="GJ26" s="69"/>
      <c r="GK26" s="69"/>
      <c r="GL26" s="69"/>
      <c r="GM26" s="69"/>
      <c r="GN26" s="69"/>
      <c r="GO26" s="69"/>
      <c r="GP26" s="69"/>
      <c r="GQ26" s="69"/>
      <c r="GR26" s="69"/>
      <c r="GS26" s="69"/>
      <c r="GT26" s="69"/>
      <c r="GU26" s="69"/>
      <c r="GV26" s="69"/>
      <c r="GW26" s="69"/>
      <c r="GX26" s="69"/>
      <c r="GY26" s="69"/>
      <c r="GZ26" s="69"/>
      <c r="HA26" s="69"/>
      <c r="HB26" s="69"/>
      <c r="HC26" s="69"/>
      <c r="HD26" s="69"/>
      <c r="HE26" s="69"/>
      <c r="HF26" s="69"/>
      <c r="HG26" s="69"/>
      <c r="HH26" s="69"/>
      <c r="HI26" s="69"/>
      <c r="HJ26" s="69"/>
      <c r="HK26" s="69"/>
      <c r="HL26" s="69"/>
      <c r="HM26" s="69"/>
      <c r="HN26" s="69"/>
      <c r="HO26" s="69"/>
      <c r="HP26" s="69"/>
      <c r="HQ26" s="69"/>
      <c r="HR26" s="69"/>
      <c r="HS26" s="69"/>
      <c r="HT26" s="69"/>
      <c r="HU26" s="69"/>
      <c r="HV26" s="69"/>
      <c r="HW26" s="69"/>
      <c r="HX26" s="69"/>
      <c r="HY26" s="69"/>
      <c r="HZ26" s="69"/>
      <c r="IA26" s="69"/>
      <c r="IB26" s="69"/>
      <c r="IC26" s="69"/>
      <c r="ID26" s="69"/>
      <c r="IE26" s="69"/>
      <c r="IF26" s="69"/>
      <c r="IG26" s="69"/>
      <c r="IH26" s="69"/>
      <c r="II26" s="69"/>
      <c r="IJ26" s="69"/>
      <c r="IK26" s="69"/>
      <c r="IL26" s="69"/>
      <c r="IM26" s="69"/>
      <c r="IN26" s="69"/>
      <c r="IO26" s="69"/>
      <c r="IP26" s="69"/>
      <c r="IQ26" s="69"/>
      <c r="IR26" s="69"/>
      <c r="IS26" s="69"/>
      <c r="IT26" s="69"/>
      <c r="IU26" s="69"/>
      <c r="IV26" s="69"/>
      <c r="IW26" s="69"/>
      <c r="IX26" s="69"/>
      <c r="IY26" s="69"/>
      <c r="IZ26" s="69"/>
      <c r="JA26" s="69"/>
      <c r="JB26" s="69"/>
      <c r="JC26" s="69"/>
      <c r="JD26" s="69"/>
      <c r="JE26" s="69"/>
      <c r="JF26" s="69"/>
      <c r="JG26" s="69"/>
      <c r="JH26" s="69"/>
      <c r="JI26" s="69"/>
      <c r="JJ26" s="69"/>
      <c r="JK26" s="69"/>
      <c r="JL26" s="69"/>
      <c r="JM26" s="69"/>
      <c r="JN26" s="69"/>
      <c r="JO26" s="69"/>
      <c r="JP26" s="69"/>
      <c r="JQ26" s="69"/>
      <c r="JR26" s="69"/>
      <c r="JS26" s="69"/>
      <c r="JT26" s="69"/>
      <c r="JU26" s="69"/>
      <c r="JV26" s="69"/>
      <c r="JW26" s="69"/>
      <c r="JX26" s="69"/>
      <c r="JY26" s="69"/>
      <c r="JZ26" s="69"/>
      <c r="KA26" s="69"/>
      <c r="KB26" s="69"/>
      <c r="KC26" s="69"/>
      <c r="KD26" s="69"/>
      <c r="KE26" s="69"/>
      <c r="KF26" s="69"/>
      <c r="KG26" s="69"/>
      <c r="KH26" s="69"/>
      <c r="KI26" s="69"/>
      <c r="KJ26" s="69"/>
      <c r="KK26" s="69"/>
      <c r="KL26" s="69"/>
      <c r="KM26" s="69"/>
      <c r="KN26" s="69"/>
      <c r="KO26" s="69"/>
      <c r="KP26" s="69"/>
      <c r="KQ26" s="69"/>
      <c r="KR26" s="69"/>
      <c r="KS26" s="69"/>
      <c r="KT26" s="69"/>
      <c r="KU26" s="69"/>
      <c r="KV26" s="69"/>
      <c r="KW26" s="69"/>
      <c r="KX26" s="69"/>
      <c r="KY26" s="69"/>
      <c r="KZ26" s="69"/>
      <c r="LA26" s="69"/>
      <c r="LB26" s="69"/>
      <c r="LC26" s="69"/>
      <c r="LD26" s="69"/>
      <c r="LE26" s="69"/>
      <c r="LF26" s="69"/>
      <c r="LG26" s="69"/>
      <c r="LH26" s="69"/>
      <c r="LI26" s="69"/>
      <c r="LJ26" s="69"/>
      <c r="LK26" s="69"/>
      <c r="LL26" s="69"/>
      <c r="LM26" s="69"/>
      <c r="LN26" s="69"/>
      <c r="LO26" s="69"/>
      <c r="LP26" s="69"/>
      <c r="LQ26" s="69"/>
      <c r="LR26" s="69"/>
      <c r="LS26" s="69"/>
      <c r="LT26" s="69"/>
      <c r="LU26" s="69"/>
      <c r="LV26" s="69"/>
      <c r="LW26" s="69"/>
      <c r="LX26" s="69"/>
      <c r="LY26" s="69"/>
      <c r="LZ26" s="69"/>
      <c r="MA26" s="69"/>
      <c r="MB26" s="69"/>
      <c r="MC26" s="69"/>
      <c r="MD26" s="69"/>
      <c r="ME26" s="69"/>
      <c r="MF26" s="69"/>
      <c r="MG26" s="69"/>
      <c r="MH26" s="69"/>
      <c r="MI26" s="69"/>
      <c r="MJ26" s="69"/>
      <c r="MK26" s="69"/>
      <c r="ML26" s="69"/>
      <c r="MM26" s="69"/>
      <c r="MN26" s="69"/>
      <c r="MO26" s="69"/>
      <c r="MP26" s="69"/>
      <c r="MQ26" s="69"/>
      <c r="MR26" s="69"/>
      <c r="MS26" s="69"/>
      <c r="MT26" s="69"/>
      <c r="MU26" s="69"/>
      <c r="MV26" s="69"/>
      <c r="MW26" s="69"/>
      <c r="MX26" s="69"/>
      <c r="MY26" s="69"/>
      <c r="MZ26" s="69"/>
      <c r="NA26" s="69"/>
      <c r="NB26" s="69"/>
      <c r="NC26" s="69"/>
      <c r="ND26" s="69"/>
      <c r="NE26" s="69"/>
      <c r="NF26" s="69"/>
      <c r="NG26" s="69"/>
      <c r="NH26" s="69"/>
      <c r="NI26" s="69"/>
      <c r="NJ26" s="69"/>
      <c r="NK26" s="69"/>
      <c r="NL26" s="69"/>
      <c r="NM26" s="69"/>
      <c r="NN26" s="69"/>
      <c r="NO26" s="69"/>
      <c r="NP26" s="69"/>
      <c r="NQ26" s="69"/>
      <c r="NR26" s="69"/>
      <c r="NS26" s="69"/>
      <c r="NT26" s="69"/>
      <c r="NU26" s="69"/>
      <c r="NV26" s="69"/>
      <c r="NW26" s="69"/>
      <c r="NX26" s="69"/>
      <c r="NY26" s="69"/>
      <c r="NZ26" s="69"/>
      <c r="OA26" s="69"/>
      <c r="OB26" s="69"/>
      <c r="OC26" s="69"/>
      <c r="OD26" s="69"/>
      <c r="OE26" s="69"/>
      <c r="OF26" s="69"/>
      <c r="OG26" s="69"/>
      <c r="OH26" s="69"/>
      <c r="OI26" s="69"/>
      <c r="OJ26" s="69"/>
      <c r="OK26" s="69"/>
      <c r="OL26" s="69"/>
      <c r="OM26" s="69"/>
      <c r="ON26" s="69"/>
      <c r="OO26" s="69"/>
      <c r="OP26" s="69"/>
      <c r="OQ26" s="69"/>
      <c r="OR26" s="69"/>
      <c r="OS26" s="69"/>
      <c r="OT26" s="69"/>
      <c r="OU26" s="69"/>
      <c r="OV26" s="69"/>
      <c r="OW26" s="69"/>
      <c r="OX26" s="69"/>
      <c r="OY26" s="69"/>
    </row>
    <row r="27" spans="1:415" s="94" customFormat="1" ht="40.25" customHeight="1" thickBot="1">
      <c r="A27" s="92"/>
      <c r="B27" s="62" t="s">
        <v>14</v>
      </c>
      <c r="C27" s="62" t="s">
        <v>14</v>
      </c>
      <c r="D27" s="63">
        <f t="shared" si="0"/>
        <v>0</v>
      </c>
      <c r="E27" s="63">
        <f t="shared" si="1"/>
        <v>0</v>
      </c>
      <c r="F27" s="63">
        <f t="shared" si="2"/>
        <v>0</v>
      </c>
      <c r="G27" s="65"/>
      <c r="H27" s="93"/>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c r="CC27" s="69"/>
      <c r="CD27" s="69"/>
      <c r="CE27" s="69"/>
      <c r="CF27" s="69"/>
      <c r="CG27" s="69"/>
      <c r="CH27" s="69"/>
      <c r="CI27" s="69"/>
      <c r="CJ27" s="69"/>
      <c r="CK27" s="69"/>
      <c r="CL27" s="69"/>
      <c r="CM27" s="69"/>
      <c r="CN27" s="69"/>
      <c r="CO27" s="69"/>
      <c r="CP27" s="69"/>
      <c r="CQ27" s="69"/>
      <c r="CR27" s="69"/>
      <c r="CS27" s="69"/>
      <c r="CT27" s="69"/>
      <c r="CU27" s="69"/>
      <c r="CV27" s="69"/>
      <c r="CW27" s="69"/>
      <c r="CX27" s="69"/>
      <c r="CY27" s="69"/>
      <c r="CZ27" s="69"/>
      <c r="DA27" s="69"/>
      <c r="DB27" s="69"/>
      <c r="DC27" s="69"/>
      <c r="DD27" s="69"/>
      <c r="DE27" s="69"/>
      <c r="DF27" s="69"/>
      <c r="DG27" s="69"/>
      <c r="DH27" s="69"/>
      <c r="DI27" s="69"/>
      <c r="DJ27" s="69"/>
      <c r="DK27" s="69"/>
      <c r="DL27" s="69"/>
      <c r="DM27" s="69"/>
      <c r="DN27" s="69"/>
      <c r="DO27" s="69"/>
      <c r="DP27" s="69"/>
      <c r="DQ27" s="69"/>
      <c r="DR27" s="69"/>
      <c r="DS27" s="69"/>
      <c r="DT27" s="69"/>
      <c r="DU27" s="69"/>
      <c r="DV27" s="69"/>
      <c r="DW27" s="69"/>
      <c r="DX27" s="69"/>
      <c r="DY27" s="69"/>
      <c r="DZ27" s="69"/>
      <c r="EA27" s="69"/>
      <c r="EB27" s="69"/>
      <c r="EC27" s="69"/>
      <c r="ED27" s="69"/>
      <c r="EE27" s="69"/>
      <c r="EF27" s="69"/>
      <c r="EG27" s="69"/>
      <c r="EH27" s="69"/>
      <c r="EI27" s="69"/>
      <c r="EJ27" s="69"/>
      <c r="EK27" s="69"/>
      <c r="EL27" s="69"/>
      <c r="EM27" s="69"/>
      <c r="EN27" s="69"/>
      <c r="EO27" s="69"/>
      <c r="EP27" s="69"/>
      <c r="EQ27" s="69"/>
      <c r="ER27" s="69"/>
      <c r="ES27" s="69"/>
      <c r="ET27" s="69"/>
      <c r="EU27" s="69"/>
      <c r="EV27" s="69"/>
      <c r="EW27" s="69"/>
      <c r="EX27" s="69"/>
      <c r="EY27" s="69"/>
      <c r="EZ27" s="69"/>
      <c r="FA27" s="69"/>
      <c r="FB27" s="69"/>
      <c r="FC27" s="69"/>
      <c r="FD27" s="69"/>
      <c r="FE27" s="69"/>
      <c r="FF27" s="69"/>
      <c r="FG27" s="69"/>
      <c r="FH27" s="69"/>
      <c r="FI27" s="69"/>
      <c r="FJ27" s="69"/>
      <c r="FK27" s="69"/>
      <c r="FL27" s="69"/>
      <c r="FM27" s="69"/>
      <c r="FN27" s="69"/>
      <c r="FO27" s="69"/>
      <c r="FP27" s="69"/>
      <c r="FQ27" s="69"/>
      <c r="FR27" s="69"/>
      <c r="FS27" s="69"/>
      <c r="FT27" s="69"/>
      <c r="FU27" s="69"/>
      <c r="FV27" s="69"/>
      <c r="FW27" s="69"/>
      <c r="FX27" s="69"/>
      <c r="FY27" s="69"/>
      <c r="FZ27" s="69"/>
      <c r="GA27" s="69"/>
      <c r="GB27" s="69"/>
      <c r="GC27" s="69"/>
      <c r="GD27" s="69"/>
      <c r="GE27" s="69"/>
      <c r="GF27" s="69"/>
      <c r="GG27" s="69"/>
      <c r="GH27" s="69"/>
      <c r="GI27" s="69"/>
      <c r="GJ27" s="69"/>
      <c r="GK27" s="69"/>
      <c r="GL27" s="69"/>
      <c r="GM27" s="69"/>
      <c r="GN27" s="69"/>
      <c r="GO27" s="69"/>
      <c r="GP27" s="69"/>
      <c r="GQ27" s="69"/>
      <c r="GR27" s="69"/>
      <c r="GS27" s="69"/>
      <c r="GT27" s="69"/>
      <c r="GU27" s="69"/>
      <c r="GV27" s="69"/>
      <c r="GW27" s="69"/>
      <c r="GX27" s="69"/>
      <c r="GY27" s="69"/>
      <c r="GZ27" s="69"/>
      <c r="HA27" s="69"/>
      <c r="HB27" s="69"/>
      <c r="HC27" s="69"/>
      <c r="HD27" s="69"/>
      <c r="HE27" s="69"/>
      <c r="HF27" s="69"/>
      <c r="HG27" s="69"/>
      <c r="HH27" s="69"/>
      <c r="HI27" s="69"/>
      <c r="HJ27" s="69"/>
      <c r="HK27" s="69"/>
      <c r="HL27" s="69"/>
      <c r="HM27" s="69"/>
      <c r="HN27" s="69"/>
      <c r="HO27" s="69"/>
      <c r="HP27" s="69"/>
      <c r="HQ27" s="69"/>
      <c r="HR27" s="69"/>
      <c r="HS27" s="69"/>
      <c r="HT27" s="69"/>
      <c r="HU27" s="69"/>
      <c r="HV27" s="69"/>
      <c r="HW27" s="69"/>
      <c r="HX27" s="69"/>
      <c r="HY27" s="69"/>
      <c r="HZ27" s="69"/>
      <c r="IA27" s="69"/>
      <c r="IB27" s="69"/>
      <c r="IC27" s="69"/>
      <c r="ID27" s="69"/>
      <c r="IE27" s="69"/>
      <c r="IF27" s="69"/>
      <c r="IG27" s="69"/>
      <c r="IH27" s="69"/>
      <c r="II27" s="69"/>
      <c r="IJ27" s="69"/>
      <c r="IK27" s="69"/>
      <c r="IL27" s="69"/>
      <c r="IM27" s="69"/>
      <c r="IN27" s="69"/>
      <c r="IO27" s="69"/>
      <c r="IP27" s="69"/>
      <c r="IQ27" s="69"/>
      <c r="IR27" s="69"/>
      <c r="IS27" s="69"/>
      <c r="IT27" s="69"/>
      <c r="IU27" s="69"/>
      <c r="IV27" s="69"/>
      <c r="IW27" s="69"/>
      <c r="IX27" s="69"/>
      <c r="IY27" s="69"/>
      <c r="IZ27" s="69"/>
      <c r="JA27" s="69"/>
      <c r="JB27" s="69"/>
      <c r="JC27" s="69"/>
      <c r="JD27" s="69"/>
      <c r="JE27" s="69"/>
      <c r="JF27" s="69"/>
      <c r="JG27" s="69"/>
      <c r="JH27" s="69"/>
      <c r="JI27" s="69"/>
      <c r="JJ27" s="69"/>
      <c r="JK27" s="69"/>
      <c r="JL27" s="69"/>
      <c r="JM27" s="69"/>
      <c r="JN27" s="69"/>
      <c r="JO27" s="69"/>
      <c r="JP27" s="69"/>
      <c r="JQ27" s="69"/>
      <c r="JR27" s="69"/>
      <c r="JS27" s="69"/>
      <c r="JT27" s="69"/>
      <c r="JU27" s="69"/>
      <c r="JV27" s="69"/>
      <c r="JW27" s="69"/>
      <c r="JX27" s="69"/>
      <c r="JY27" s="69"/>
      <c r="JZ27" s="69"/>
      <c r="KA27" s="69"/>
      <c r="KB27" s="69"/>
      <c r="KC27" s="69"/>
      <c r="KD27" s="69"/>
      <c r="KE27" s="69"/>
      <c r="KF27" s="69"/>
      <c r="KG27" s="69"/>
      <c r="KH27" s="69"/>
      <c r="KI27" s="69"/>
      <c r="KJ27" s="69"/>
      <c r="KK27" s="69"/>
      <c r="KL27" s="69"/>
      <c r="KM27" s="69"/>
      <c r="KN27" s="69"/>
      <c r="KO27" s="69"/>
      <c r="KP27" s="69"/>
      <c r="KQ27" s="69"/>
      <c r="KR27" s="69"/>
      <c r="KS27" s="69"/>
      <c r="KT27" s="69"/>
      <c r="KU27" s="69"/>
      <c r="KV27" s="69"/>
      <c r="KW27" s="69"/>
      <c r="KX27" s="69"/>
      <c r="KY27" s="69"/>
      <c r="KZ27" s="69"/>
      <c r="LA27" s="69"/>
      <c r="LB27" s="69"/>
      <c r="LC27" s="69"/>
      <c r="LD27" s="69"/>
      <c r="LE27" s="69"/>
      <c r="LF27" s="69"/>
      <c r="LG27" s="69"/>
      <c r="LH27" s="69"/>
      <c r="LI27" s="69"/>
      <c r="LJ27" s="69"/>
      <c r="LK27" s="69"/>
      <c r="LL27" s="69"/>
      <c r="LM27" s="69"/>
      <c r="LN27" s="69"/>
      <c r="LO27" s="69"/>
      <c r="LP27" s="69"/>
      <c r="LQ27" s="69"/>
      <c r="LR27" s="69"/>
      <c r="LS27" s="69"/>
      <c r="LT27" s="69"/>
      <c r="LU27" s="69"/>
      <c r="LV27" s="69"/>
      <c r="LW27" s="69"/>
      <c r="LX27" s="69"/>
      <c r="LY27" s="69"/>
      <c r="LZ27" s="69"/>
      <c r="MA27" s="69"/>
      <c r="MB27" s="69"/>
      <c r="MC27" s="69"/>
      <c r="MD27" s="69"/>
      <c r="ME27" s="69"/>
      <c r="MF27" s="69"/>
      <c r="MG27" s="69"/>
      <c r="MH27" s="69"/>
      <c r="MI27" s="69"/>
      <c r="MJ27" s="69"/>
      <c r="MK27" s="69"/>
      <c r="ML27" s="69"/>
      <c r="MM27" s="69"/>
      <c r="MN27" s="69"/>
      <c r="MO27" s="69"/>
      <c r="MP27" s="69"/>
      <c r="MQ27" s="69"/>
      <c r="MR27" s="69"/>
      <c r="MS27" s="69"/>
      <c r="MT27" s="69"/>
      <c r="MU27" s="69"/>
      <c r="MV27" s="69"/>
      <c r="MW27" s="69"/>
      <c r="MX27" s="69"/>
      <c r="MY27" s="69"/>
      <c r="MZ27" s="69"/>
      <c r="NA27" s="69"/>
      <c r="NB27" s="69"/>
      <c r="NC27" s="69"/>
      <c r="ND27" s="69"/>
      <c r="NE27" s="69"/>
      <c r="NF27" s="69"/>
      <c r="NG27" s="69"/>
      <c r="NH27" s="69"/>
      <c r="NI27" s="69"/>
      <c r="NJ27" s="69"/>
      <c r="NK27" s="69"/>
      <c r="NL27" s="69"/>
      <c r="NM27" s="69"/>
      <c r="NN27" s="69"/>
      <c r="NO27" s="69"/>
      <c r="NP27" s="69"/>
      <c r="NQ27" s="69"/>
      <c r="NR27" s="69"/>
      <c r="NS27" s="69"/>
      <c r="NT27" s="69"/>
      <c r="NU27" s="69"/>
      <c r="NV27" s="69"/>
      <c r="NW27" s="69"/>
      <c r="NX27" s="69"/>
      <c r="NY27" s="69"/>
      <c r="NZ27" s="69"/>
      <c r="OA27" s="69"/>
      <c r="OB27" s="69"/>
      <c r="OC27" s="69"/>
      <c r="OD27" s="69"/>
      <c r="OE27" s="69"/>
      <c r="OF27" s="69"/>
      <c r="OG27" s="69"/>
      <c r="OH27" s="69"/>
      <c r="OI27" s="69"/>
      <c r="OJ27" s="69"/>
      <c r="OK27" s="69"/>
      <c r="OL27" s="69"/>
      <c r="OM27" s="69"/>
      <c r="ON27" s="69"/>
      <c r="OO27" s="69"/>
      <c r="OP27" s="69"/>
      <c r="OQ27" s="69"/>
      <c r="OR27" s="69"/>
      <c r="OS27" s="69"/>
      <c r="OT27" s="69"/>
      <c r="OU27" s="69"/>
      <c r="OV27" s="69"/>
      <c r="OW27" s="69"/>
      <c r="OX27" s="69"/>
      <c r="OY27" s="69"/>
    </row>
    <row r="28" spans="1:415" s="94" customFormat="1" ht="40.25" customHeight="1" thickBot="1">
      <c r="A28" s="92"/>
      <c r="B28" s="62" t="s">
        <v>14</v>
      </c>
      <c r="C28" s="62" t="s">
        <v>14</v>
      </c>
      <c r="D28" s="63">
        <f t="shared" si="0"/>
        <v>0</v>
      </c>
      <c r="E28" s="63">
        <f t="shared" si="1"/>
        <v>0</v>
      </c>
      <c r="F28" s="63">
        <f t="shared" si="2"/>
        <v>0</v>
      </c>
      <c r="G28" s="65"/>
      <c r="H28" s="93"/>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c r="HA28" s="69"/>
      <c r="HB28" s="69"/>
      <c r="HC28" s="69"/>
      <c r="HD28" s="69"/>
      <c r="HE28" s="69"/>
      <c r="HF28" s="69"/>
      <c r="HG28" s="69"/>
      <c r="HH28" s="69"/>
      <c r="HI28" s="69"/>
      <c r="HJ28" s="69"/>
      <c r="HK28" s="69"/>
      <c r="HL28" s="69"/>
      <c r="HM28" s="69"/>
      <c r="HN28" s="69"/>
      <c r="HO28" s="69"/>
      <c r="HP28" s="69"/>
      <c r="HQ28" s="69"/>
      <c r="HR28" s="69"/>
      <c r="HS28" s="69"/>
      <c r="HT28" s="69"/>
      <c r="HU28" s="69"/>
      <c r="HV28" s="69"/>
      <c r="HW28" s="69"/>
      <c r="HX28" s="69"/>
      <c r="HY28" s="69"/>
      <c r="HZ28" s="69"/>
      <c r="IA28" s="69"/>
      <c r="IB28" s="69"/>
      <c r="IC28" s="69"/>
      <c r="ID28" s="69"/>
      <c r="IE28" s="69"/>
      <c r="IF28" s="69"/>
      <c r="IG28" s="69"/>
      <c r="IH28" s="69"/>
      <c r="II28" s="69"/>
      <c r="IJ28" s="69"/>
      <c r="IK28" s="69"/>
      <c r="IL28" s="69"/>
      <c r="IM28" s="69"/>
      <c r="IN28" s="69"/>
      <c r="IO28" s="69"/>
      <c r="IP28" s="69"/>
      <c r="IQ28" s="69"/>
      <c r="IR28" s="69"/>
      <c r="IS28" s="69"/>
      <c r="IT28" s="69"/>
      <c r="IU28" s="69"/>
      <c r="IV28" s="69"/>
      <c r="IW28" s="69"/>
      <c r="IX28" s="69"/>
      <c r="IY28" s="69"/>
      <c r="IZ28" s="69"/>
      <c r="JA28" s="69"/>
      <c r="JB28" s="69"/>
      <c r="JC28" s="69"/>
      <c r="JD28" s="69"/>
      <c r="JE28" s="69"/>
      <c r="JF28" s="69"/>
      <c r="JG28" s="69"/>
      <c r="JH28" s="69"/>
      <c r="JI28" s="69"/>
      <c r="JJ28" s="69"/>
      <c r="JK28" s="69"/>
      <c r="JL28" s="69"/>
      <c r="JM28" s="69"/>
      <c r="JN28" s="69"/>
      <c r="JO28" s="69"/>
      <c r="JP28" s="69"/>
      <c r="JQ28" s="69"/>
      <c r="JR28" s="69"/>
      <c r="JS28" s="69"/>
      <c r="JT28" s="69"/>
      <c r="JU28" s="69"/>
      <c r="JV28" s="69"/>
      <c r="JW28" s="69"/>
      <c r="JX28" s="69"/>
      <c r="JY28" s="69"/>
      <c r="JZ28" s="69"/>
      <c r="KA28" s="69"/>
      <c r="KB28" s="69"/>
      <c r="KC28" s="69"/>
      <c r="KD28" s="69"/>
      <c r="KE28" s="69"/>
      <c r="KF28" s="69"/>
      <c r="KG28" s="69"/>
      <c r="KH28" s="69"/>
      <c r="KI28" s="69"/>
      <c r="KJ28" s="69"/>
      <c r="KK28" s="69"/>
      <c r="KL28" s="69"/>
      <c r="KM28" s="69"/>
      <c r="KN28" s="69"/>
      <c r="KO28" s="69"/>
      <c r="KP28" s="69"/>
      <c r="KQ28" s="69"/>
      <c r="KR28" s="69"/>
      <c r="KS28" s="69"/>
      <c r="KT28" s="69"/>
      <c r="KU28" s="69"/>
      <c r="KV28" s="69"/>
      <c r="KW28" s="69"/>
      <c r="KX28" s="69"/>
      <c r="KY28" s="69"/>
      <c r="KZ28" s="69"/>
      <c r="LA28" s="69"/>
      <c r="LB28" s="69"/>
      <c r="LC28" s="69"/>
      <c r="LD28" s="69"/>
      <c r="LE28" s="69"/>
      <c r="LF28" s="69"/>
      <c r="LG28" s="69"/>
      <c r="LH28" s="69"/>
      <c r="LI28" s="69"/>
      <c r="LJ28" s="69"/>
      <c r="LK28" s="69"/>
      <c r="LL28" s="69"/>
      <c r="LM28" s="69"/>
      <c r="LN28" s="69"/>
      <c r="LO28" s="69"/>
      <c r="LP28" s="69"/>
      <c r="LQ28" s="69"/>
      <c r="LR28" s="69"/>
      <c r="LS28" s="69"/>
      <c r="LT28" s="69"/>
      <c r="LU28" s="69"/>
      <c r="LV28" s="69"/>
      <c r="LW28" s="69"/>
      <c r="LX28" s="69"/>
      <c r="LY28" s="69"/>
      <c r="LZ28" s="69"/>
      <c r="MA28" s="69"/>
      <c r="MB28" s="69"/>
      <c r="MC28" s="69"/>
      <c r="MD28" s="69"/>
      <c r="ME28" s="69"/>
      <c r="MF28" s="69"/>
      <c r="MG28" s="69"/>
      <c r="MH28" s="69"/>
      <c r="MI28" s="69"/>
      <c r="MJ28" s="69"/>
      <c r="MK28" s="69"/>
      <c r="ML28" s="69"/>
      <c r="MM28" s="69"/>
      <c r="MN28" s="69"/>
      <c r="MO28" s="69"/>
      <c r="MP28" s="69"/>
      <c r="MQ28" s="69"/>
      <c r="MR28" s="69"/>
      <c r="MS28" s="69"/>
      <c r="MT28" s="69"/>
      <c r="MU28" s="69"/>
      <c r="MV28" s="69"/>
      <c r="MW28" s="69"/>
      <c r="MX28" s="69"/>
      <c r="MY28" s="69"/>
      <c r="MZ28" s="69"/>
      <c r="NA28" s="69"/>
      <c r="NB28" s="69"/>
      <c r="NC28" s="69"/>
      <c r="ND28" s="69"/>
      <c r="NE28" s="69"/>
      <c r="NF28" s="69"/>
      <c r="NG28" s="69"/>
      <c r="NH28" s="69"/>
      <c r="NI28" s="69"/>
      <c r="NJ28" s="69"/>
      <c r="NK28" s="69"/>
      <c r="NL28" s="69"/>
      <c r="NM28" s="69"/>
      <c r="NN28" s="69"/>
      <c r="NO28" s="69"/>
      <c r="NP28" s="69"/>
      <c r="NQ28" s="69"/>
      <c r="NR28" s="69"/>
      <c r="NS28" s="69"/>
      <c r="NT28" s="69"/>
      <c r="NU28" s="69"/>
      <c r="NV28" s="69"/>
      <c r="NW28" s="69"/>
      <c r="NX28" s="69"/>
      <c r="NY28" s="69"/>
      <c r="NZ28" s="69"/>
      <c r="OA28" s="69"/>
      <c r="OB28" s="69"/>
      <c r="OC28" s="69"/>
      <c r="OD28" s="69"/>
      <c r="OE28" s="69"/>
      <c r="OF28" s="69"/>
      <c r="OG28" s="69"/>
      <c r="OH28" s="69"/>
      <c r="OI28" s="69"/>
      <c r="OJ28" s="69"/>
      <c r="OK28" s="69"/>
      <c r="OL28" s="69"/>
      <c r="OM28" s="69"/>
      <c r="ON28" s="69"/>
      <c r="OO28" s="69"/>
      <c r="OP28" s="69"/>
      <c r="OQ28" s="69"/>
      <c r="OR28" s="69"/>
      <c r="OS28" s="69"/>
      <c r="OT28" s="69"/>
      <c r="OU28" s="69"/>
      <c r="OV28" s="69"/>
      <c r="OW28" s="69"/>
      <c r="OX28" s="69"/>
      <c r="OY28" s="69"/>
    </row>
    <row r="29" spans="1:415" s="94" customFormat="1" ht="40.25" customHeight="1" thickBot="1">
      <c r="A29" s="92"/>
      <c r="B29" s="62" t="s">
        <v>14</v>
      </c>
      <c r="C29" s="62" t="s">
        <v>14</v>
      </c>
      <c r="D29" s="63">
        <f t="shared" si="0"/>
        <v>0</v>
      </c>
      <c r="E29" s="63">
        <f t="shared" si="1"/>
        <v>0</v>
      </c>
      <c r="F29" s="63">
        <f t="shared" si="2"/>
        <v>0</v>
      </c>
      <c r="G29" s="65"/>
      <c r="H29" s="93"/>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c r="HA29" s="69"/>
      <c r="HB29" s="69"/>
      <c r="HC29" s="69"/>
      <c r="HD29" s="69"/>
      <c r="HE29" s="69"/>
      <c r="HF29" s="69"/>
      <c r="HG29" s="69"/>
      <c r="HH29" s="69"/>
      <c r="HI29" s="69"/>
      <c r="HJ29" s="69"/>
      <c r="HK29" s="69"/>
      <c r="HL29" s="69"/>
      <c r="HM29" s="69"/>
      <c r="HN29" s="69"/>
      <c r="HO29" s="69"/>
      <c r="HP29" s="69"/>
      <c r="HQ29" s="69"/>
      <c r="HR29" s="69"/>
      <c r="HS29" s="69"/>
      <c r="HT29" s="69"/>
      <c r="HU29" s="69"/>
      <c r="HV29" s="69"/>
      <c r="HW29" s="69"/>
      <c r="HX29" s="69"/>
      <c r="HY29" s="69"/>
      <c r="HZ29" s="69"/>
      <c r="IA29" s="69"/>
      <c r="IB29" s="69"/>
      <c r="IC29" s="69"/>
      <c r="ID29" s="69"/>
      <c r="IE29" s="69"/>
      <c r="IF29" s="69"/>
      <c r="IG29" s="69"/>
      <c r="IH29" s="69"/>
      <c r="II29" s="69"/>
      <c r="IJ29" s="69"/>
      <c r="IK29" s="69"/>
      <c r="IL29" s="69"/>
      <c r="IM29" s="69"/>
      <c r="IN29" s="69"/>
      <c r="IO29" s="69"/>
      <c r="IP29" s="69"/>
      <c r="IQ29" s="69"/>
      <c r="IR29" s="69"/>
      <c r="IS29" s="69"/>
      <c r="IT29" s="69"/>
      <c r="IU29" s="69"/>
      <c r="IV29" s="69"/>
      <c r="IW29" s="69"/>
      <c r="IX29" s="69"/>
      <c r="IY29" s="69"/>
      <c r="IZ29" s="69"/>
      <c r="JA29" s="69"/>
      <c r="JB29" s="69"/>
      <c r="JC29" s="69"/>
      <c r="JD29" s="69"/>
      <c r="JE29" s="69"/>
      <c r="JF29" s="69"/>
      <c r="JG29" s="69"/>
      <c r="JH29" s="69"/>
      <c r="JI29" s="69"/>
      <c r="JJ29" s="69"/>
      <c r="JK29" s="69"/>
      <c r="JL29" s="69"/>
      <c r="JM29" s="69"/>
      <c r="JN29" s="69"/>
      <c r="JO29" s="69"/>
      <c r="JP29" s="69"/>
      <c r="JQ29" s="69"/>
      <c r="JR29" s="69"/>
      <c r="JS29" s="69"/>
      <c r="JT29" s="69"/>
      <c r="JU29" s="69"/>
      <c r="JV29" s="69"/>
      <c r="JW29" s="69"/>
      <c r="JX29" s="69"/>
      <c r="JY29" s="69"/>
      <c r="JZ29" s="69"/>
      <c r="KA29" s="69"/>
      <c r="KB29" s="69"/>
      <c r="KC29" s="69"/>
      <c r="KD29" s="69"/>
      <c r="KE29" s="69"/>
      <c r="KF29" s="69"/>
      <c r="KG29" s="69"/>
      <c r="KH29" s="69"/>
      <c r="KI29" s="69"/>
      <c r="KJ29" s="69"/>
      <c r="KK29" s="69"/>
      <c r="KL29" s="69"/>
      <c r="KM29" s="69"/>
      <c r="KN29" s="69"/>
      <c r="KO29" s="69"/>
      <c r="KP29" s="69"/>
      <c r="KQ29" s="69"/>
      <c r="KR29" s="69"/>
      <c r="KS29" s="69"/>
      <c r="KT29" s="69"/>
      <c r="KU29" s="69"/>
      <c r="KV29" s="69"/>
      <c r="KW29" s="69"/>
      <c r="KX29" s="69"/>
      <c r="KY29" s="69"/>
      <c r="KZ29" s="69"/>
      <c r="LA29" s="69"/>
      <c r="LB29" s="69"/>
      <c r="LC29" s="69"/>
      <c r="LD29" s="69"/>
      <c r="LE29" s="69"/>
      <c r="LF29" s="69"/>
      <c r="LG29" s="69"/>
      <c r="LH29" s="69"/>
      <c r="LI29" s="69"/>
      <c r="LJ29" s="69"/>
      <c r="LK29" s="69"/>
      <c r="LL29" s="69"/>
      <c r="LM29" s="69"/>
      <c r="LN29" s="69"/>
      <c r="LO29" s="69"/>
      <c r="LP29" s="69"/>
      <c r="LQ29" s="69"/>
      <c r="LR29" s="69"/>
      <c r="LS29" s="69"/>
      <c r="LT29" s="69"/>
      <c r="LU29" s="69"/>
      <c r="LV29" s="69"/>
      <c r="LW29" s="69"/>
      <c r="LX29" s="69"/>
      <c r="LY29" s="69"/>
      <c r="LZ29" s="69"/>
      <c r="MA29" s="69"/>
      <c r="MB29" s="69"/>
      <c r="MC29" s="69"/>
      <c r="MD29" s="69"/>
      <c r="ME29" s="69"/>
      <c r="MF29" s="69"/>
      <c r="MG29" s="69"/>
      <c r="MH29" s="69"/>
      <c r="MI29" s="69"/>
      <c r="MJ29" s="69"/>
      <c r="MK29" s="69"/>
      <c r="ML29" s="69"/>
      <c r="MM29" s="69"/>
      <c r="MN29" s="69"/>
      <c r="MO29" s="69"/>
      <c r="MP29" s="69"/>
      <c r="MQ29" s="69"/>
      <c r="MR29" s="69"/>
      <c r="MS29" s="69"/>
      <c r="MT29" s="69"/>
      <c r="MU29" s="69"/>
      <c r="MV29" s="69"/>
      <c r="MW29" s="69"/>
      <c r="MX29" s="69"/>
      <c r="MY29" s="69"/>
      <c r="MZ29" s="69"/>
      <c r="NA29" s="69"/>
      <c r="NB29" s="69"/>
      <c r="NC29" s="69"/>
      <c r="ND29" s="69"/>
      <c r="NE29" s="69"/>
      <c r="NF29" s="69"/>
      <c r="NG29" s="69"/>
      <c r="NH29" s="69"/>
      <c r="NI29" s="69"/>
      <c r="NJ29" s="69"/>
      <c r="NK29" s="69"/>
      <c r="NL29" s="69"/>
      <c r="NM29" s="69"/>
      <c r="NN29" s="69"/>
      <c r="NO29" s="69"/>
      <c r="NP29" s="69"/>
      <c r="NQ29" s="69"/>
      <c r="NR29" s="69"/>
      <c r="NS29" s="69"/>
      <c r="NT29" s="69"/>
      <c r="NU29" s="69"/>
      <c r="NV29" s="69"/>
      <c r="NW29" s="69"/>
      <c r="NX29" s="69"/>
      <c r="NY29" s="69"/>
      <c r="NZ29" s="69"/>
      <c r="OA29" s="69"/>
      <c r="OB29" s="69"/>
      <c r="OC29" s="69"/>
      <c r="OD29" s="69"/>
      <c r="OE29" s="69"/>
      <c r="OF29" s="69"/>
      <c r="OG29" s="69"/>
      <c r="OH29" s="69"/>
      <c r="OI29" s="69"/>
      <c r="OJ29" s="69"/>
      <c r="OK29" s="69"/>
      <c r="OL29" s="69"/>
      <c r="OM29" s="69"/>
      <c r="ON29" s="69"/>
      <c r="OO29" s="69"/>
      <c r="OP29" s="69"/>
      <c r="OQ29" s="69"/>
      <c r="OR29" s="69"/>
      <c r="OS29" s="69"/>
      <c r="OT29" s="69"/>
      <c r="OU29" s="69"/>
      <c r="OV29" s="69"/>
      <c r="OW29" s="69"/>
      <c r="OX29" s="69"/>
      <c r="OY29" s="69"/>
    </row>
    <row r="30" spans="1:415" s="94" customFormat="1" ht="40.25" customHeight="1" thickBot="1">
      <c r="A30" s="92"/>
      <c r="B30" s="62" t="s">
        <v>14</v>
      </c>
      <c r="C30" s="62" t="s">
        <v>14</v>
      </c>
      <c r="D30" s="63">
        <f t="shared" si="0"/>
        <v>0</v>
      </c>
      <c r="E30" s="63">
        <f t="shared" si="1"/>
        <v>0</v>
      </c>
      <c r="F30" s="63">
        <f t="shared" si="2"/>
        <v>0</v>
      </c>
      <c r="G30" s="65"/>
      <c r="H30" s="93"/>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c r="BY30" s="69"/>
      <c r="BZ30" s="69"/>
      <c r="CA30" s="69"/>
      <c r="CB30" s="69"/>
      <c r="CC30" s="69"/>
      <c r="CD30" s="69"/>
      <c r="CE30" s="69"/>
      <c r="CF30" s="69"/>
      <c r="CG30" s="69"/>
      <c r="CH30" s="69"/>
      <c r="CI30" s="69"/>
      <c r="CJ30" s="69"/>
      <c r="CK30" s="69"/>
      <c r="CL30" s="69"/>
      <c r="CM30" s="69"/>
      <c r="CN30" s="69"/>
      <c r="CO30" s="69"/>
      <c r="CP30" s="69"/>
      <c r="CQ30" s="69"/>
      <c r="CR30" s="69"/>
      <c r="CS30" s="69"/>
      <c r="CT30" s="69"/>
      <c r="CU30" s="69"/>
      <c r="CV30" s="69"/>
      <c r="CW30" s="69"/>
      <c r="CX30" s="69"/>
      <c r="CY30" s="69"/>
      <c r="CZ30" s="69"/>
      <c r="DA30" s="69"/>
      <c r="DB30" s="69"/>
      <c r="DC30" s="69"/>
      <c r="DD30" s="69"/>
      <c r="DE30" s="69"/>
      <c r="DF30" s="69"/>
      <c r="DG30" s="69"/>
      <c r="DH30" s="69"/>
      <c r="DI30" s="69"/>
      <c r="DJ30" s="69"/>
      <c r="DK30" s="69"/>
      <c r="DL30" s="69"/>
      <c r="DM30" s="69"/>
      <c r="DN30" s="69"/>
      <c r="DO30" s="69"/>
      <c r="DP30" s="69"/>
      <c r="DQ30" s="69"/>
      <c r="DR30" s="69"/>
      <c r="DS30" s="69"/>
      <c r="DT30" s="69"/>
      <c r="DU30" s="69"/>
      <c r="DV30" s="69"/>
      <c r="DW30" s="69"/>
      <c r="DX30" s="69"/>
      <c r="DY30" s="69"/>
      <c r="DZ30" s="69"/>
      <c r="EA30" s="69"/>
      <c r="EB30" s="69"/>
      <c r="EC30" s="69"/>
      <c r="ED30" s="69"/>
      <c r="EE30" s="69"/>
      <c r="EF30" s="69"/>
      <c r="EG30" s="69"/>
      <c r="EH30" s="69"/>
      <c r="EI30" s="69"/>
      <c r="EJ30" s="69"/>
      <c r="EK30" s="69"/>
      <c r="EL30" s="69"/>
      <c r="EM30" s="69"/>
      <c r="EN30" s="69"/>
      <c r="EO30" s="69"/>
      <c r="EP30" s="69"/>
      <c r="EQ30" s="69"/>
      <c r="ER30" s="69"/>
      <c r="ES30" s="69"/>
      <c r="ET30" s="69"/>
      <c r="EU30" s="69"/>
      <c r="EV30" s="69"/>
      <c r="EW30" s="69"/>
      <c r="EX30" s="69"/>
      <c r="EY30" s="69"/>
      <c r="EZ30" s="69"/>
      <c r="FA30" s="69"/>
      <c r="FB30" s="69"/>
      <c r="FC30" s="69"/>
      <c r="FD30" s="69"/>
      <c r="FE30" s="69"/>
      <c r="FF30" s="69"/>
      <c r="FG30" s="69"/>
      <c r="FH30" s="69"/>
      <c r="FI30" s="69"/>
      <c r="FJ30" s="69"/>
      <c r="FK30" s="69"/>
      <c r="FL30" s="69"/>
      <c r="FM30" s="69"/>
      <c r="FN30" s="69"/>
      <c r="FO30" s="69"/>
      <c r="FP30" s="69"/>
      <c r="FQ30" s="69"/>
      <c r="FR30" s="69"/>
      <c r="FS30" s="69"/>
      <c r="FT30" s="69"/>
      <c r="FU30" s="69"/>
      <c r="FV30" s="69"/>
      <c r="FW30" s="69"/>
      <c r="FX30" s="69"/>
      <c r="FY30" s="69"/>
      <c r="FZ30" s="69"/>
      <c r="GA30" s="69"/>
      <c r="GB30" s="69"/>
      <c r="GC30" s="69"/>
      <c r="GD30" s="69"/>
      <c r="GE30" s="69"/>
      <c r="GF30" s="69"/>
      <c r="GG30" s="69"/>
      <c r="GH30" s="69"/>
      <c r="GI30" s="69"/>
      <c r="GJ30" s="69"/>
      <c r="GK30" s="69"/>
      <c r="GL30" s="69"/>
      <c r="GM30" s="69"/>
      <c r="GN30" s="69"/>
      <c r="GO30" s="69"/>
      <c r="GP30" s="69"/>
      <c r="GQ30" s="69"/>
      <c r="GR30" s="69"/>
      <c r="GS30" s="69"/>
      <c r="GT30" s="69"/>
      <c r="GU30" s="69"/>
      <c r="GV30" s="69"/>
      <c r="GW30" s="69"/>
      <c r="GX30" s="69"/>
      <c r="GY30" s="69"/>
      <c r="GZ30" s="69"/>
      <c r="HA30" s="69"/>
      <c r="HB30" s="69"/>
      <c r="HC30" s="69"/>
      <c r="HD30" s="69"/>
      <c r="HE30" s="69"/>
      <c r="HF30" s="69"/>
      <c r="HG30" s="69"/>
      <c r="HH30" s="69"/>
      <c r="HI30" s="69"/>
      <c r="HJ30" s="69"/>
      <c r="HK30" s="69"/>
      <c r="HL30" s="69"/>
      <c r="HM30" s="69"/>
      <c r="HN30" s="69"/>
      <c r="HO30" s="69"/>
      <c r="HP30" s="69"/>
      <c r="HQ30" s="69"/>
      <c r="HR30" s="69"/>
      <c r="HS30" s="69"/>
      <c r="HT30" s="69"/>
      <c r="HU30" s="69"/>
      <c r="HV30" s="69"/>
      <c r="HW30" s="69"/>
      <c r="HX30" s="69"/>
      <c r="HY30" s="69"/>
      <c r="HZ30" s="69"/>
      <c r="IA30" s="69"/>
      <c r="IB30" s="69"/>
      <c r="IC30" s="69"/>
      <c r="ID30" s="69"/>
      <c r="IE30" s="69"/>
      <c r="IF30" s="69"/>
      <c r="IG30" s="69"/>
      <c r="IH30" s="69"/>
      <c r="II30" s="69"/>
      <c r="IJ30" s="69"/>
      <c r="IK30" s="69"/>
      <c r="IL30" s="69"/>
      <c r="IM30" s="69"/>
      <c r="IN30" s="69"/>
      <c r="IO30" s="69"/>
      <c r="IP30" s="69"/>
      <c r="IQ30" s="69"/>
      <c r="IR30" s="69"/>
      <c r="IS30" s="69"/>
      <c r="IT30" s="69"/>
      <c r="IU30" s="69"/>
      <c r="IV30" s="69"/>
      <c r="IW30" s="69"/>
      <c r="IX30" s="69"/>
      <c r="IY30" s="69"/>
      <c r="IZ30" s="69"/>
      <c r="JA30" s="69"/>
      <c r="JB30" s="69"/>
      <c r="JC30" s="69"/>
      <c r="JD30" s="69"/>
      <c r="JE30" s="69"/>
      <c r="JF30" s="69"/>
      <c r="JG30" s="69"/>
      <c r="JH30" s="69"/>
      <c r="JI30" s="69"/>
      <c r="JJ30" s="69"/>
      <c r="JK30" s="69"/>
      <c r="JL30" s="69"/>
      <c r="JM30" s="69"/>
      <c r="JN30" s="69"/>
      <c r="JO30" s="69"/>
      <c r="JP30" s="69"/>
      <c r="JQ30" s="69"/>
      <c r="JR30" s="69"/>
      <c r="JS30" s="69"/>
      <c r="JT30" s="69"/>
      <c r="JU30" s="69"/>
      <c r="JV30" s="69"/>
      <c r="JW30" s="69"/>
      <c r="JX30" s="69"/>
      <c r="JY30" s="69"/>
      <c r="JZ30" s="69"/>
      <c r="KA30" s="69"/>
      <c r="KB30" s="69"/>
      <c r="KC30" s="69"/>
      <c r="KD30" s="69"/>
      <c r="KE30" s="69"/>
      <c r="KF30" s="69"/>
      <c r="KG30" s="69"/>
      <c r="KH30" s="69"/>
      <c r="KI30" s="69"/>
      <c r="KJ30" s="69"/>
      <c r="KK30" s="69"/>
      <c r="KL30" s="69"/>
      <c r="KM30" s="69"/>
      <c r="KN30" s="69"/>
      <c r="KO30" s="69"/>
      <c r="KP30" s="69"/>
      <c r="KQ30" s="69"/>
      <c r="KR30" s="69"/>
      <c r="KS30" s="69"/>
      <c r="KT30" s="69"/>
      <c r="KU30" s="69"/>
      <c r="KV30" s="69"/>
      <c r="KW30" s="69"/>
      <c r="KX30" s="69"/>
      <c r="KY30" s="69"/>
      <c r="KZ30" s="69"/>
      <c r="LA30" s="69"/>
      <c r="LB30" s="69"/>
      <c r="LC30" s="69"/>
      <c r="LD30" s="69"/>
      <c r="LE30" s="69"/>
      <c r="LF30" s="69"/>
      <c r="LG30" s="69"/>
      <c r="LH30" s="69"/>
      <c r="LI30" s="69"/>
      <c r="LJ30" s="69"/>
      <c r="LK30" s="69"/>
      <c r="LL30" s="69"/>
      <c r="LM30" s="69"/>
      <c r="LN30" s="69"/>
      <c r="LO30" s="69"/>
      <c r="LP30" s="69"/>
      <c r="LQ30" s="69"/>
      <c r="LR30" s="69"/>
      <c r="LS30" s="69"/>
      <c r="LT30" s="69"/>
      <c r="LU30" s="69"/>
      <c r="LV30" s="69"/>
      <c r="LW30" s="69"/>
      <c r="LX30" s="69"/>
      <c r="LY30" s="69"/>
      <c r="LZ30" s="69"/>
      <c r="MA30" s="69"/>
      <c r="MB30" s="69"/>
      <c r="MC30" s="69"/>
      <c r="MD30" s="69"/>
      <c r="ME30" s="69"/>
      <c r="MF30" s="69"/>
      <c r="MG30" s="69"/>
      <c r="MH30" s="69"/>
      <c r="MI30" s="69"/>
      <c r="MJ30" s="69"/>
      <c r="MK30" s="69"/>
      <c r="ML30" s="69"/>
      <c r="MM30" s="69"/>
      <c r="MN30" s="69"/>
      <c r="MO30" s="69"/>
      <c r="MP30" s="69"/>
      <c r="MQ30" s="69"/>
      <c r="MR30" s="69"/>
      <c r="MS30" s="69"/>
      <c r="MT30" s="69"/>
      <c r="MU30" s="69"/>
      <c r="MV30" s="69"/>
      <c r="MW30" s="69"/>
      <c r="MX30" s="69"/>
      <c r="MY30" s="69"/>
      <c r="MZ30" s="69"/>
      <c r="NA30" s="69"/>
      <c r="NB30" s="69"/>
      <c r="NC30" s="69"/>
      <c r="ND30" s="69"/>
      <c r="NE30" s="69"/>
      <c r="NF30" s="69"/>
      <c r="NG30" s="69"/>
      <c r="NH30" s="69"/>
      <c r="NI30" s="69"/>
      <c r="NJ30" s="69"/>
      <c r="NK30" s="69"/>
      <c r="NL30" s="69"/>
      <c r="NM30" s="69"/>
      <c r="NN30" s="69"/>
      <c r="NO30" s="69"/>
      <c r="NP30" s="69"/>
      <c r="NQ30" s="69"/>
      <c r="NR30" s="69"/>
      <c r="NS30" s="69"/>
      <c r="NT30" s="69"/>
      <c r="NU30" s="69"/>
      <c r="NV30" s="69"/>
      <c r="NW30" s="69"/>
      <c r="NX30" s="69"/>
      <c r="NY30" s="69"/>
      <c r="NZ30" s="69"/>
      <c r="OA30" s="69"/>
      <c r="OB30" s="69"/>
      <c r="OC30" s="69"/>
      <c r="OD30" s="69"/>
      <c r="OE30" s="69"/>
      <c r="OF30" s="69"/>
      <c r="OG30" s="69"/>
      <c r="OH30" s="69"/>
      <c r="OI30" s="69"/>
      <c r="OJ30" s="69"/>
      <c r="OK30" s="69"/>
      <c r="OL30" s="69"/>
      <c r="OM30" s="69"/>
      <c r="ON30" s="69"/>
      <c r="OO30" s="69"/>
      <c r="OP30" s="69"/>
      <c r="OQ30" s="69"/>
      <c r="OR30" s="69"/>
      <c r="OS30" s="69"/>
      <c r="OT30" s="69"/>
      <c r="OU30" s="69"/>
      <c r="OV30" s="69"/>
      <c r="OW30" s="69"/>
      <c r="OX30" s="69"/>
      <c r="OY30" s="69"/>
    </row>
    <row r="31" spans="1:415" s="94" customFormat="1" ht="40.25" customHeight="1" thickBot="1">
      <c r="A31" s="92"/>
      <c r="B31" s="62" t="s">
        <v>14</v>
      </c>
      <c r="C31" s="62" t="s">
        <v>14</v>
      </c>
      <c r="D31" s="63">
        <f t="shared" si="0"/>
        <v>0</v>
      </c>
      <c r="E31" s="63">
        <f t="shared" si="1"/>
        <v>0</v>
      </c>
      <c r="F31" s="63">
        <f t="shared" si="2"/>
        <v>0</v>
      </c>
      <c r="G31" s="65"/>
      <c r="H31" s="93"/>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69"/>
      <c r="DJ31" s="69"/>
      <c r="DK31" s="69"/>
      <c r="DL31" s="69"/>
      <c r="DM31" s="69"/>
      <c r="DN31" s="69"/>
      <c r="DO31" s="69"/>
      <c r="DP31" s="69"/>
      <c r="DQ31" s="69"/>
      <c r="DR31" s="69"/>
      <c r="DS31" s="69"/>
      <c r="DT31" s="69"/>
      <c r="DU31" s="69"/>
      <c r="DV31" s="69"/>
      <c r="DW31" s="69"/>
      <c r="DX31" s="69"/>
      <c r="DY31" s="69"/>
      <c r="DZ31" s="69"/>
      <c r="EA31" s="69"/>
      <c r="EB31" s="69"/>
      <c r="EC31" s="69"/>
      <c r="ED31" s="69"/>
      <c r="EE31" s="69"/>
      <c r="EF31" s="69"/>
      <c r="EG31" s="69"/>
      <c r="EH31" s="69"/>
      <c r="EI31" s="69"/>
      <c r="EJ31" s="69"/>
      <c r="EK31" s="69"/>
      <c r="EL31" s="69"/>
      <c r="EM31" s="69"/>
      <c r="EN31" s="69"/>
      <c r="EO31" s="69"/>
      <c r="EP31" s="69"/>
      <c r="EQ31" s="69"/>
      <c r="ER31" s="69"/>
      <c r="ES31" s="69"/>
      <c r="ET31" s="69"/>
      <c r="EU31" s="69"/>
      <c r="EV31" s="69"/>
      <c r="EW31" s="69"/>
      <c r="EX31" s="69"/>
      <c r="EY31" s="69"/>
      <c r="EZ31" s="69"/>
      <c r="FA31" s="69"/>
      <c r="FB31" s="69"/>
      <c r="FC31" s="69"/>
      <c r="FD31" s="69"/>
      <c r="FE31" s="69"/>
      <c r="FF31" s="69"/>
      <c r="FG31" s="69"/>
      <c r="FH31" s="69"/>
      <c r="FI31" s="69"/>
      <c r="FJ31" s="69"/>
      <c r="FK31" s="69"/>
      <c r="FL31" s="69"/>
      <c r="FM31" s="69"/>
      <c r="FN31" s="69"/>
      <c r="FO31" s="69"/>
      <c r="FP31" s="69"/>
      <c r="FQ31" s="69"/>
      <c r="FR31" s="69"/>
      <c r="FS31" s="69"/>
      <c r="FT31" s="69"/>
      <c r="FU31" s="69"/>
      <c r="FV31" s="69"/>
      <c r="FW31" s="69"/>
      <c r="FX31" s="69"/>
      <c r="FY31" s="69"/>
      <c r="FZ31" s="69"/>
      <c r="GA31" s="69"/>
      <c r="GB31" s="69"/>
      <c r="GC31" s="69"/>
      <c r="GD31" s="69"/>
      <c r="GE31" s="69"/>
      <c r="GF31" s="69"/>
      <c r="GG31" s="69"/>
      <c r="GH31" s="69"/>
      <c r="GI31" s="69"/>
      <c r="GJ31" s="69"/>
      <c r="GK31" s="69"/>
      <c r="GL31" s="69"/>
      <c r="GM31" s="69"/>
      <c r="GN31" s="69"/>
      <c r="GO31" s="69"/>
      <c r="GP31" s="69"/>
      <c r="GQ31" s="69"/>
      <c r="GR31" s="69"/>
      <c r="GS31" s="69"/>
      <c r="GT31" s="69"/>
      <c r="GU31" s="69"/>
      <c r="GV31" s="69"/>
      <c r="GW31" s="69"/>
      <c r="GX31" s="69"/>
      <c r="GY31" s="69"/>
      <c r="GZ31" s="69"/>
      <c r="HA31" s="69"/>
      <c r="HB31" s="69"/>
      <c r="HC31" s="69"/>
      <c r="HD31" s="69"/>
      <c r="HE31" s="69"/>
      <c r="HF31" s="69"/>
      <c r="HG31" s="69"/>
      <c r="HH31" s="69"/>
      <c r="HI31" s="69"/>
      <c r="HJ31" s="69"/>
      <c r="HK31" s="69"/>
      <c r="HL31" s="69"/>
      <c r="HM31" s="69"/>
      <c r="HN31" s="69"/>
      <c r="HO31" s="69"/>
      <c r="HP31" s="69"/>
      <c r="HQ31" s="69"/>
      <c r="HR31" s="69"/>
      <c r="HS31" s="69"/>
      <c r="HT31" s="69"/>
      <c r="HU31" s="69"/>
      <c r="HV31" s="69"/>
      <c r="HW31" s="69"/>
      <c r="HX31" s="69"/>
      <c r="HY31" s="69"/>
      <c r="HZ31" s="69"/>
      <c r="IA31" s="69"/>
      <c r="IB31" s="69"/>
      <c r="IC31" s="69"/>
      <c r="ID31" s="69"/>
      <c r="IE31" s="69"/>
      <c r="IF31" s="69"/>
      <c r="IG31" s="69"/>
      <c r="IH31" s="69"/>
      <c r="II31" s="69"/>
      <c r="IJ31" s="69"/>
      <c r="IK31" s="69"/>
      <c r="IL31" s="69"/>
      <c r="IM31" s="69"/>
      <c r="IN31" s="69"/>
      <c r="IO31" s="69"/>
      <c r="IP31" s="69"/>
      <c r="IQ31" s="69"/>
      <c r="IR31" s="69"/>
      <c r="IS31" s="69"/>
      <c r="IT31" s="69"/>
      <c r="IU31" s="69"/>
      <c r="IV31" s="69"/>
      <c r="IW31" s="69"/>
      <c r="IX31" s="69"/>
      <c r="IY31" s="69"/>
      <c r="IZ31" s="69"/>
      <c r="JA31" s="69"/>
      <c r="JB31" s="69"/>
      <c r="JC31" s="69"/>
      <c r="JD31" s="69"/>
      <c r="JE31" s="69"/>
      <c r="JF31" s="69"/>
      <c r="JG31" s="69"/>
      <c r="JH31" s="69"/>
      <c r="JI31" s="69"/>
      <c r="JJ31" s="69"/>
      <c r="JK31" s="69"/>
      <c r="JL31" s="69"/>
      <c r="JM31" s="69"/>
      <c r="JN31" s="69"/>
      <c r="JO31" s="69"/>
      <c r="JP31" s="69"/>
      <c r="JQ31" s="69"/>
      <c r="JR31" s="69"/>
      <c r="JS31" s="69"/>
      <c r="JT31" s="69"/>
      <c r="JU31" s="69"/>
      <c r="JV31" s="69"/>
      <c r="JW31" s="69"/>
      <c r="JX31" s="69"/>
      <c r="JY31" s="69"/>
      <c r="JZ31" s="69"/>
      <c r="KA31" s="69"/>
      <c r="KB31" s="69"/>
      <c r="KC31" s="69"/>
      <c r="KD31" s="69"/>
      <c r="KE31" s="69"/>
      <c r="KF31" s="69"/>
      <c r="KG31" s="69"/>
      <c r="KH31" s="69"/>
      <c r="KI31" s="69"/>
      <c r="KJ31" s="69"/>
      <c r="KK31" s="69"/>
      <c r="KL31" s="69"/>
      <c r="KM31" s="69"/>
      <c r="KN31" s="69"/>
      <c r="KO31" s="69"/>
      <c r="KP31" s="69"/>
      <c r="KQ31" s="69"/>
      <c r="KR31" s="69"/>
      <c r="KS31" s="69"/>
      <c r="KT31" s="69"/>
      <c r="KU31" s="69"/>
      <c r="KV31" s="69"/>
      <c r="KW31" s="69"/>
      <c r="KX31" s="69"/>
      <c r="KY31" s="69"/>
      <c r="KZ31" s="69"/>
      <c r="LA31" s="69"/>
      <c r="LB31" s="69"/>
      <c r="LC31" s="69"/>
      <c r="LD31" s="69"/>
      <c r="LE31" s="69"/>
      <c r="LF31" s="69"/>
      <c r="LG31" s="69"/>
      <c r="LH31" s="69"/>
      <c r="LI31" s="69"/>
      <c r="LJ31" s="69"/>
      <c r="LK31" s="69"/>
      <c r="LL31" s="69"/>
      <c r="LM31" s="69"/>
      <c r="LN31" s="69"/>
      <c r="LO31" s="69"/>
      <c r="LP31" s="69"/>
      <c r="LQ31" s="69"/>
      <c r="LR31" s="69"/>
      <c r="LS31" s="69"/>
      <c r="LT31" s="69"/>
      <c r="LU31" s="69"/>
      <c r="LV31" s="69"/>
      <c r="LW31" s="69"/>
      <c r="LX31" s="69"/>
      <c r="LY31" s="69"/>
      <c r="LZ31" s="69"/>
      <c r="MA31" s="69"/>
      <c r="MB31" s="69"/>
      <c r="MC31" s="69"/>
      <c r="MD31" s="69"/>
      <c r="ME31" s="69"/>
      <c r="MF31" s="69"/>
      <c r="MG31" s="69"/>
      <c r="MH31" s="69"/>
      <c r="MI31" s="69"/>
      <c r="MJ31" s="69"/>
      <c r="MK31" s="69"/>
      <c r="ML31" s="69"/>
      <c r="MM31" s="69"/>
      <c r="MN31" s="69"/>
      <c r="MO31" s="69"/>
      <c r="MP31" s="69"/>
      <c r="MQ31" s="69"/>
      <c r="MR31" s="69"/>
      <c r="MS31" s="69"/>
      <c r="MT31" s="69"/>
      <c r="MU31" s="69"/>
      <c r="MV31" s="69"/>
      <c r="MW31" s="69"/>
      <c r="MX31" s="69"/>
      <c r="MY31" s="69"/>
      <c r="MZ31" s="69"/>
      <c r="NA31" s="69"/>
      <c r="NB31" s="69"/>
      <c r="NC31" s="69"/>
      <c r="ND31" s="69"/>
      <c r="NE31" s="69"/>
      <c r="NF31" s="69"/>
      <c r="NG31" s="69"/>
      <c r="NH31" s="69"/>
      <c r="NI31" s="69"/>
      <c r="NJ31" s="69"/>
      <c r="NK31" s="69"/>
      <c r="NL31" s="69"/>
      <c r="NM31" s="69"/>
      <c r="NN31" s="69"/>
      <c r="NO31" s="69"/>
      <c r="NP31" s="69"/>
      <c r="NQ31" s="69"/>
      <c r="NR31" s="69"/>
      <c r="NS31" s="69"/>
      <c r="NT31" s="69"/>
      <c r="NU31" s="69"/>
      <c r="NV31" s="69"/>
      <c r="NW31" s="69"/>
      <c r="NX31" s="69"/>
      <c r="NY31" s="69"/>
      <c r="NZ31" s="69"/>
      <c r="OA31" s="69"/>
      <c r="OB31" s="69"/>
      <c r="OC31" s="69"/>
      <c r="OD31" s="69"/>
      <c r="OE31" s="69"/>
      <c r="OF31" s="69"/>
      <c r="OG31" s="69"/>
      <c r="OH31" s="69"/>
      <c r="OI31" s="69"/>
      <c r="OJ31" s="69"/>
      <c r="OK31" s="69"/>
      <c r="OL31" s="69"/>
      <c r="OM31" s="69"/>
      <c r="ON31" s="69"/>
      <c r="OO31" s="69"/>
      <c r="OP31" s="69"/>
      <c r="OQ31" s="69"/>
      <c r="OR31" s="69"/>
      <c r="OS31" s="69"/>
      <c r="OT31" s="69"/>
      <c r="OU31" s="69"/>
      <c r="OV31" s="69"/>
      <c r="OW31" s="69"/>
      <c r="OX31" s="69"/>
      <c r="OY31" s="69"/>
    </row>
    <row r="32" spans="1:415" s="94" customFormat="1" ht="40.25" customHeight="1" thickBot="1">
      <c r="A32" s="92"/>
      <c r="B32" s="62" t="s">
        <v>14</v>
      </c>
      <c r="C32" s="62" t="s">
        <v>14</v>
      </c>
      <c r="D32" s="63">
        <f t="shared" si="0"/>
        <v>0</v>
      </c>
      <c r="E32" s="63">
        <f t="shared" si="1"/>
        <v>0</v>
      </c>
      <c r="F32" s="63">
        <f t="shared" si="2"/>
        <v>0</v>
      </c>
      <c r="G32" s="65"/>
      <c r="H32" s="93"/>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c r="BE32" s="69"/>
      <c r="BF32" s="69"/>
      <c r="BG32" s="69"/>
      <c r="BH32" s="69"/>
      <c r="BI32" s="69"/>
      <c r="BJ32" s="69"/>
      <c r="BK32" s="69"/>
      <c r="BL32" s="69"/>
      <c r="BM32" s="69"/>
      <c r="BN32" s="69"/>
      <c r="BO32" s="69"/>
      <c r="BP32" s="69"/>
      <c r="BQ32" s="69"/>
      <c r="BR32" s="69"/>
      <c r="BS32" s="69"/>
      <c r="BT32" s="69"/>
      <c r="BU32" s="69"/>
      <c r="BV32" s="69"/>
      <c r="BW32" s="69"/>
      <c r="BX32" s="69"/>
      <c r="BY32" s="69"/>
      <c r="BZ32" s="69"/>
      <c r="CA32" s="69"/>
      <c r="CB32" s="69"/>
      <c r="CC32" s="69"/>
      <c r="CD32" s="69"/>
      <c r="CE32" s="69"/>
      <c r="CF32" s="69"/>
      <c r="CG32" s="69"/>
      <c r="CH32" s="69"/>
      <c r="CI32" s="69"/>
      <c r="CJ32" s="69"/>
      <c r="CK32" s="69"/>
      <c r="CL32" s="69"/>
      <c r="CM32" s="69"/>
      <c r="CN32" s="69"/>
      <c r="CO32" s="69"/>
      <c r="CP32" s="69"/>
      <c r="CQ32" s="69"/>
      <c r="CR32" s="69"/>
      <c r="CS32" s="69"/>
      <c r="CT32" s="69"/>
      <c r="CU32" s="69"/>
      <c r="CV32" s="69"/>
      <c r="CW32" s="69"/>
      <c r="CX32" s="69"/>
      <c r="CY32" s="69"/>
      <c r="CZ32" s="69"/>
      <c r="DA32" s="69"/>
      <c r="DB32" s="69"/>
      <c r="DC32" s="69"/>
      <c r="DD32" s="69"/>
      <c r="DE32" s="69"/>
      <c r="DF32" s="69"/>
      <c r="DG32" s="69"/>
      <c r="DH32" s="69"/>
      <c r="DI32" s="69"/>
      <c r="DJ32" s="69"/>
      <c r="DK32" s="69"/>
      <c r="DL32" s="69"/>
      <c r="DM32" s="69"/>
      <c r="DN32" s="69"/>
      <c r="DO32" s="69"/>
      <c r="DP32" s="69"/>
      <c r="DQ32" s="69"/>
      <c r="DR32" s="69"/>
      <c r="DS32" s="69"/>
      <c r="DT32" s="69"/>
      <c r="DU32" s="69"/>
      <c r="DV32" s="69"/>
      <c r="DW32" s="69"/>
      <c r="DX32" s="69"/>
      <c r="DY32" s="69"/>
      <c r="DZ32" s="69"/>
      <c r="EA32" s="69"/>
      <c r="EB32" s="69"/>
      <c r="EC32" s="69"/>
      <c r="ED32" s="69"/>
      <c r="EE32" s="69"/>
      <c r="EF32" s="69"/>
      <c r="EG32" s="69"/>
      <c r="EH32" s="69"/>
      <c r="EI32" s="69"/>
      <c r="EJ32" s="69"/>
      <c r="EK32" s="69"/>
      <c r="EL32" s="69"/>
      <c r="EM32" s="69"/>
      <c r="EN32" s="69"/>
      <c r="EO32" s="69"/>
      <c r="EP32" s="69"/>
      <c r="EQ32" s="69"/>
      <c r="ER32" s="69"/>
      <c r="ES32" s="69"/>
      <c r="ET32" s="69"/>
      <c r="EU32" s="69"/>
      <c r="EV32" s="69"/>
      <c r="EW32" s="69"/>
      <c r="EX32" s="69"/>
      <c r="EY32" s="69"/>
      <c r="EZ32" s="69"/>
      <c r="FA32" s="69"/>
      <c r="FB32" s="69"/>
      <c r="FC32" s="69"/>
      <c r="FD32" s="69"/>
      <c r="FE32" s="69"/>
      <c r="FF32" s="69"/>
      <c r="FG32" s="69"/>
      <c r="FH32" s="69"/>
      <c r="FI32" s="69"/>
      <c r="FJ32" s="69"/>
      <c r="FK32" s="69"/>
      <c r="FL32" s="69"/>
      <c r="FM32" s="69"/>
      <c r="FN32" s="69"/>
      <c r="FO32" s="69"/>
      <c r="FP32" s="69"/>
      <c r="FQ32" s="69"/>
      <c r="FR32" s="69"/>
      <c r="FS32" s="69"/>
      <c r="FT32" s="69"/>
      <c r="FU32" s="69"/>
      <c r="FV32" s="69"/>
      <c r="FW32" s="69"/>
      <c r="FX32" s="69"/>
      <c r="FY32" s="69"/>
      <c r="FZ32" s="69"/>
      <c r="GA32" s="69"/>
      <c r="GB32" s="69"/>
      <c r="GC32" s="69"/>
      <c r="GD32" s="69"/>
      <c r="GE32" s="69"/>
      <c r="GF32" s="69"/>
      <c r="GG32" s="69"/>
      <c r="GH32" s="69"/>
      <c r="GI32" s="69"/>
      <c r="GJ32" s="69"/>
      <c r="GK32" s="69"/>
      <c r="GL32" s="69"/>
      <c r="GM32" s="69"/>
      <c r="GN32" s="69"/>
      <c r="GO32" s="69"/>
      <c r="GP32" s="69"/>
      <c r="GQ32" s="69"/>
      <c r="GR32" s="69"/>
      <c r="GS32" s="69"/>
      <c r="GT32" s="69"/>
      <c r="GU32" s="69"/>
      <c r="GV32" s="69"/>
      <c r="GW32" s="69"/>
      <c r="GX32" s="69"/>
      <c r="GY32" s="69"/>
      <c r="GZ32" s="69"/>
      <c r="HA32" s="69"/>
      <c r="HB32" s="69"/>
      <c r="HC32" s="69"/>
      <c r="HD32" s="69"/>
      <c r="HE32" s="69"/>
      <c r="HF32" s="69"/>
      <c r="HG32" s="69"/>
      <c r="HH32" s="69"/>
      <c r="HI32" s="69"/>
      <c r="HJ32" s="69"/>
      <c r="HK32" s="69"/>
      <c r="HL32" s="69"/>
      <c r="HM32" s="69"/>
      <c r="HN32" s="69"/>
      <c r="HO32" s="69"/>
      <c r="HP32" s="69"/>
      <c r="HQ32" s="69"/>
      <c r="HR32" s="69"/>
      <c r="HS32" s="69"/>
      <c r="HT32" s="69"/>
      <c r="HU32" s="69"/>
      <c r="HV32" s="69"/>
      <c r="HW32" s="69"/>
      <c r="HX32" s="69"/>
      <c r="HY32" s="69"/>
      <c r="HZ32" s="69"/>
      <c r="IA32" s="69"/>
      <c r="IB32" s="69"/>
      <c r="IC32" s="69"/>
      <c r="ID32" s="69"/>
      <c r="IE32" s="69"/>
      <c r="IF32" s="69"/>
      <c r="IG32" s="69"/>
      <c r="IH32" s="69"/>
      <c r="II32" s="69"/>
      <c r="IJ32" s="69"/>
      <c r="IK32" s="69"/>
      <c r="IL32" s="69"/>
      <c r="IM32" s="69"/>
      <c r="IN32" s="69"/>
      <c r="IO32" s="69"/>
      <c r="IP32" s="69"/>
      <c r="IQ32" s="69"/>
      <c r="IR32" s="69"/>
      <c r="IS32" s="69"/>
      <c r="IT32" s="69"/>
      <c r="IU32" s="69"/>
      <c r="IV32" s="69"/>
      <c r="IW32" s="69"/>
      <c r="IX32" s="69"/>
      <c r="IY32" s="69"/>
      <c r="IZ32" s="69"/>
      <c r="JA32" s="69"/>
      <c r="JB32" s="69"/>
      <c r="JC32" s="69"/>
      <c r="JD32" s="69"/>
      <c r="JE32" s="69"/>
      <c r="JF32" s="69"/>
      <c r="JG32" s="69"/>
      <c r="JH32" s="69"/>
      <c r="JI32" s="69"/>
      <c r="JJ32" s="69"/>
      <c r="JK32" s="69"/>
      <c r="JL32" s="69"/>
      <c r="JM32" s="69"/>
      <c r="JN32" s="69"/>
      <c r="JO32" s="69"/>
      <c r="JP32" s="69"/>
      <c r="JQ32" s="69"/>
      <c r="JR32" s="69"/>
      <c r="JS32" s="69"/>
      <c r="JT32" s="69"/>
      <c r="JU32" s="69"/>
      <c r="JV32" s="69"/>
      <c r="JW32" s="69"/>
      <c r="JX32" s="69"/>
      <c r="JY32" s="69"/>
      <c r="JZ32" s="69"/>
      <c r="KA32" s="69"/>
      <c r="KB32" s="69"/>
      <c r="KC32" s="69"/>
      <c r="KD32" s="69"/>
      <c r="KE32" s="69"/>
      <c r="KF32" s="69"/>
      <c r="KG32" s="69"/>
      <c r="KH32" s="69"/>
      <c r="KI32" s="69"/>
      <c r="KJ32" s="69"/>
      <c r="KK32" s="69"/>
      <c r="KL32" s="69"/>
      <c r="KM32" s="69"/>
      <c r="KN32" s="69"/>
      <c r="KO32" s="69"/>
      <c r="KP32" s="69"/>
      <c r="KQ32" s="69"/>
      <c r="KR32" s="69"/>
      <c r="KS32" s="69"/>
      <c r="KT32" s="69"/>
      <c r="KU32" s="69"/>
      <c r="KV32" s="69"/>
      <c r="KW32" s="69"/>
      <c r="KX32" s="69"/>
      <c r="KY32" s="69"/>
      <c r="KZ32" s="69"/>
      <c r="LA32" s="69"/>
      <c r="LB32" s="69"/>
      <c r="LC32" s="69"/>
      <c r="LD32" s="69"/>
      <c r="LE32" s="69"/>
      <c r="LF32" s="69"/>
      <c r="LG32" s="69"/>
      <c r="LH32" s="69"/>
      <c r="LI32" s="69"/>
      <c r="LJ32" s="69"/>
      <c r="LK32" s="69"/>
      <c r="LL32" s="69"/>
      <c r="LM32" s="69"/>
      <c r="LN32" s="69"/>
      <c r="LO32" s="69"/>
      <c r="LP32" s="69"/>
      <c r="LQ32" s="69"/>
      <c r="LR32" s="69"/>
      <c r="LS32" s="69"/>
      <c r="LT32" s="69"/>
      <c r="LU32" s="69"/>
      <c r="LV32" s="69"/>
      <c r="LW32" s="69"/>
      <c r="LX32" s="69"/>
      <c r="LY32" s="69"/>
      <c r="LZ32" s="69"/>
      <c r="MA32" s="69"/>
      <c r="MB32" s="69"/>
      <c r="MC32" s="69"/>
      <c r="MD32" s="69"/>
      <c r="ME32" s="69"/>
      <c r="MF32" s="69"/>
      <c r="MG32" s="69"/>
      <c r="MH32" s="69"/>
      <c r="MI32" s="69"/>
      <c r="MJ32" s="69"/>
      <c r="MK32" s="69"/>
      <c r="ML32" s="69"/>
      <c r="MM32" s="69"/>
      <c r="MN32" s="69"/>
      <c r="MO32" s="69"/>
      <c r="MP32" s="69"/>
      <c r="MQ32" s="69"/>
      <c r="MR32" s="69"/>
      <c r="MS32" s="69"/>
      <c r="MT32" s="69"/>
      <c r="MU32" s="69"/>
      <c r="MV32" s="69"/>
      <c r="MW32" s="69"/>
      <c r="MX32" s="69"/>
      <c r="MY32" s="69"/>
      <c r="MZ32" s="69"/>
      <c r="NA32" s="69"/>
      <c r="NB32" s="69"/>
      <c r="NC32" s="69"/>
      <c r="ND32" s="69"/>
      <c r="NE32" s="69"/>
      <c r="NF32" s="69"/>
      <c r="NG32" s="69"/>
      <c r="NH32" s="69"/>
      <c r="NI32" s="69"/>
      <c r="NJ32" s="69"/>
      <c r="NK32" s="69"/>
      <c r="NL32" s="69"/>
      <c r="NM32" s="69"/>
      <c r="NN32" s="69"/>
      <c r="NO32" s="69"/>
      <c r="NP32" s="69"/>
      <c r="NQ32" s="69"/>
      <c r="NR32" s="69"/>
      <c r="NS32" s="69"/>
      <c r="NT32" s="69"/>
      <c r="NU32" s="69"/>
      <c r="NV32" s="69"/>
      <c r="NW32" s="69"/>
      <c r="NX32" s="69"/>
      <c r="NY32" s="69"/>
      <c r="NZ32" s="69"/>
      <c r="OA32" s="69"/>
      <c r="OB32" s="69"/>
      <c r="OC32" s="69"/>
      <c r="OD32" s="69"/>
      <c r="OE32" s="69"/>
      <c r="OF32" s="69"/>
      <c r="OG32" s="69"/>
      <c r="OH32" s="69"/>
      <c r="OI32" s="69"/>
      <c r="OJ32" s="69"/>
      <c r="OK32" s="69"/>
      <c r="OL32" s="69"/>
      <c r="OM32" s="69"/>
      <c r="ON32" s="69"/>
      <c r="OO32" s="69"/>
      <c r="OP32" s="69"/>
      <c r="OQ32" s="69"/>
      <c r="OR32" s="69"/>
      <c r="OS32" s="69"/>
      <c r="OT32" s="69"/>
      <c r="OU32" s="69"/>
      <c r="OV32" s="69"/>
      <c r="OW32" s="69"/>
      <c r="OX32" s="69"/>
      <c r="OY32" s="69"/>
    </row>
    <row r="33" spans="1:8" ht="15" hidden="1" customHeight="1">
      <c r="A33" s="78"/>
      <c r="B33" s="95"/>
      <c r="C33" s="95"/>
      <c r="D33" s="95"/>
      <c r="E33" s="95"/>
      <c r="F33" s="95"/>
      <c r="G33" s="95"/>
      <c r="H33" s="86"/>
    </row>
    <row r="34" spans="1:8"/>
    <row r="35" spans="1:8"/>
    <row r="36" spans="1:8"/>
  </sheetData>
  <sheetProtection algorithmName="SHA-512" hashValue="0ot9uCwF1+HFFqezyyxAH2LURhUBuoEz09wDLEQyoTnj/PT9WFEYrNcr1PsDC1G1GzliwS/Fpbd/geY1khW1wg==" saltValue="OgOojmUH0dEGqiHPrpM1bA==" spinCount="100000" sheet="1" objects="1" scenarios="1"/>
  <mergeCells count="1">
    <mergeCell ref="B4:G4"/>
  </mergeCells>
  <conditionalFormatting sqref="A4:B4 H4:OY4">
    <cfRule type="expression" dxfId="41" priority="3">
      <formula>$B$3="You do not need to fill in details on this form"</formula>
    </cfRule>
  </conditionalFormatting>
  <conditionalFormatting sqref="A5:OY33">
    <cfRule type="expression" dxfId="40" priority="1">
      <formula>$B$3="You do not need to fill in details on this form"</formula>
    </cfRule>
  </conditionalFormatting>
  <dataValidations count="3">
    <dataValidation type="custom" allowBlank="1" showInputMessage="1" showErrorMessage="1" prompt="Enter quantity with up to 3 decimal places" sqref="G8:G32" xr:uid="{00000000-0002-0000-0900-000000000000}">
      <formula1>AND(ISNUMBER(G8),G8&gt;=0)</formula1>
    </dataValidation>
    <dataValidation type="list" showInputMessage="1" showErrorMessage="1" sqref="B8:B32" xr:uid="{00000000-0002-0000-0900-000001000000}">
      <formula1>R_Chemical_Group</formula1>
    </dataValidation>
    <dataValidation type="list" showInputMessage="1" showErrorMessage="1" sqref="C8:C32" xr:uid="{00000000-0002-0000-0900-000002000000}">
      <formula1>INDIRECT($B8)</formula1>
    </dataValidation>
  </dataValidations>
  <pageMargins left="0.7" right="0.7" top="0.75" bottom="0.75" header="0.3" footer="0.3"/>
  <pageSetup paperSize="9" orientation="portrait" horizontalDpi="90" verticalDpi="90"/>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PC36"/>
  <sheetViews>
    <sheetView topLeftCell="B1" workbookViewId="0">
      <selection activeCell="C10" sqref="C10"/>
    </sheetView>
  </sheetViews>
  <sheetFormatPr defaultColWidth="0" defaultRowHeight="14.5" zeroHeight="1"/>
  <cols>
    <col min="1" max="1" width="20.6328125" style="66" hidden="1" customWidth="1"/>
    <col min="2" max="3" width="47.6328125" style="66" customWidth="1"/>
    <col min="4" max="6" width="20.6328125" style="66" hidden="1" customWidth="1"/>
    <col min="7" max="7" width="20.6328125" style="66" customWidth="1"/>
    <col min="8" max="8" width="33.6328125" style="66" customWidth="1"/>
    <col min="9" max="11" width="20.6328125" style="66" customWidth="1"/>
    <col min="12" max="12" width="9.36328125" style="66" hidden="1" customWidth="1"/>
    <col min="13" max="16384" width="9.36328125" style="66" hidden="1"/>
  </cols>
  <sheetData>
    <row r="1" spans="1:419" ht="45">
      <c r="A1" s="72"/>
      <c r="B1" s="73" t="s">
        <v>0</v>
      </c>
      <c r="C1" s="74"/>
      <c r="D1" s="75"/>
      <c r="E1" s="75"/>
      <c r="F1" s="75"/>
      <c r="G1" s="76"/>
      <c r="H1" s="76"/>
      <c r="I1" s="76"/>
      <c r="J1" s="76"/>
      <c r="K1" s="76"/>
      <c r="L1" s="76"/>
    </row>
    <row r="2" spans="1:419" ht="20.149999999999999" customHeight="1">
      <c r="A2" s="78"/>
      <c r="B2" s="206" t="s">
        <v>163</v>
      </c>
      <c r="C2" s="80"/>
      <c r="D2" s="81"/>
      <c r="E2" s="81"/>
      <c r="F2" s="81"/>
      <c r="G2" s="82"/>
      <c r="H2" s="82"/>
      <c r="I2" s="78"/>
      <c r="J2" s="78"/>
      <c r="K2" s="78"/>
      <c r="L2" s="78"/>
    </row>
    <row r="3" spans="1:419" ht="15" customHeight="1">
      <c r="A3" s="78"/>
      <c r="B3" s="146" t="str">
        <f>IF(Destruction="Yes","Please fill in details on this form","You do not need to fill in details on this form")</f>
        <v>You do not need to fill in details on this form</v>
      </c>
      <c r="C3" s="80"/>
      <c r="D3" s="81"/>
      <c r="E3" s="81"/>
      <c r="F3" s="81"/>
      <c r="G3" s="82"/>
      <c r="H3" s="82"/>
      <c r="I3" s="78"/>
      <c r="J3" s="78"/>
      <c r="K3" s="78"/>
      <c r="L3" s="78"/>
    </row>
    <row r="4" spans="1:419" ht="15" customHeight="1">
      <c r="A4" s="78"/>
      <c r="B4" s="144" t="s">
        <v>164</v>
      </c>
      <c r="C4" s="80"/>
      <c r="D4" s="81"/>
      <c r="E4" s="81"/>
      <c r="F4" s="81"/>
      <c r="G4" s="82"/>
      <c r="H4" s="82"/>
      <c r="I4" s="78"/>
      <c r="J4" s="78"/>
      <c r="K4" s="78"/>
      <c r="L4" s="78"/>
    </row>
    <row r="5" spans="1:419" ht="15" customHeight="1">
      <c r="A5" s="78"/>
      <c r="B5" s="144" t="s">
        <v>51</v>
      </c>
      <c r="C5" s="80"/>
      <c r="D5" s="84"/>
      <c r="E5" s="84"/>
      <c r="F5" s="84"/>
      <c r="G5" s="82"/>
      <c r="H5" s="82"/>
      <c r="I5" s="78"/>
      <c r="J5" s="78"/>
      <c r="K5" s="78"/>
      <c r="L5" s="78"/>
    </row>
    <row r="6" spans="1:419" s="169" customFormat="1" ht="78" thickBot="1">
      <c r="A6" s="85"/>
      <c r="B6" s="167" t="s">
        <v>52</v>
      </c>
      <c r="C6" s="167" t="s">
        <v>53</v>
      </c>
      <c r="D6" s="168" t="s">
        <v>54</v>
      </c>
      <c r="E6" s="168" t="s">
        <v>55</v>
      </c>
      <c r="F6" s="168" t="s">
        <v>56</v>
      </c>
      <c r="G6" s="167" t="s">
        <v>165</v>
      </c>
      <c r="H6" s="167" t="s">
        <v>166</v>
      </c>
      <c r="I6" s="167" t="s">
        <v>167</v>
      </c>
      <c r="J6" s="167" t="s">
        <v>168</v>
      </c>
      <c r="K6" s="167" t="s">
        <v>169</v>
      </c>
      <c r="L6" s="167"/>
    </row>
    <row r="7" spans="1:419" s="122"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212" t="s">
        <v>14</v>
      </c>
      <c r="H7" s="212"/>
      <c r="I7" s="231"/>
      <c r="J7" s="231"/>
      <c r="K7" s="231"/>
      <c r="L7" s="87"/>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121"/>
      <c r="LW7" s="121"/>
      <c r="LX7" s="121"/>
      <c r="LY7" s="121"/>
      <c r="LZ7" s="121"/>
      <c r="MA7" s="121"/>
      <c r="MB7" s="121"/>
      <c r="MC7" s="121"/>
      <c r="MD7" s="121"/>
      <c r="ME7" s="121"/>
      <c r="MF7" s="121"/>
      <c r="MG7" s="121"/>
      <c r="MH7" s="121"/>
      <c r="MI7" s="121"/>
      <c r="MJ7" s="121"/>
      <c r="MK7" s="121"/>
      <c r="ML7" s="121"/>
      <c r="MM7" s="121"/>
      <c r="MN7" s="121"/>
      <c r="MO7" s="121"/>
      <c r="MP7" s="121"/>
      <c r="MQ7" s="121"/>
      <c r="MR7" s="121"/>
      <c r="MS7" s="121"/>
      <c r="MT7" s="121"/>
      <c r="MU7" s="121"/>
      <c r="MV7" s="121"/>
      <c r="MW7" s="121"/>
      <c r="MX7" s="121"/>
      <c r="MY7" s="121"/>
      <c r="MZ7" s="121"/>
      <c r="NA7" s="121"/>
      <c r="NB7" s="121"/>
      <c r="NC7" s="121"/>
      <c r="ND7" s="121"/>
      <c r="NE7" s="121"/>
      <c r="NF7" s="121"/>
      <c r="NG7" s="121"/>
      <c r="NH7" s="121"/>
      <c r="NI7" s="121"/>
      <c r="NJ7" s="121"/>
      <c r="NK7" s="121"/>
      <c r="NL7" s="121"/>
      <c r="NM7" s="121"/>
      <c r="NN7" s="121"/>
      <c r="NO7" s="121"/>
      <c r="NP7" s="121"/>
      <c r="NQ7" s="121"/>
      <c r="NR7" s="121"/>
      <c r="NS7" s="121"/>
      <c r="NT7" s="121"/>
      <c r="NU7" s="121"/>
      <c r="NV7" s="121"/>
      <c r="NW7" s="121"/>
      <c r="NX7" s="121"/>
      <c r="NY7" s="121"/>
      <c r="NZ7" s="121"/>
      <c r="OA7" s="121"/>
      <c r="OB7" s="121"/>
      <c r="OC7" s="121"/>
      <c r="OD7" s="121"/>
      <c r="OE7" s="121"/>
      <c r="OF7" s="121"/>
      <c r="OG7" s="121"/>
      <c r="OH7" s="121"/>
      <c r="OI7" s="121"/>
      <c r="OJ7" s="121"/>
      <c r="OK7" s="121"/>
      <c r="OL7" s="121"/>
      <c r="OM7" s="121"/>
      <c r="ON7" s="121"/>
      <c r="OO7" s="121"/>
      <c r="OP7" s="121"/>
      <c r="OQ7" s="121"/>
      <c r="OR7" s="121"/>
      <c r="OS7" s="121"/>
      <c r="OT7" s="121"/>
      <c r="OU7" s="121"/>
      <c r="OV7" s="121"/>
      <c r="OW7" s="121"/>
      <c r="OX7" s="121"/>
      <c r="OY7" s="121"/>
      <c r="OZ7" s="121"/>
      <c r="PA7" s="121"/>
      <c r="PB7" s="121"/>
      <c r="PC7" s="121"/>
    </row>
    <row r="8" spans="1:419" s="122" customFormat="1" ht="40.25" customHeight="1" thickBot="1">
      <c r="A8" s="85"/>
      <c r="B8" s="212" t="s">
        <v>14</v>
      </c>
      <c r="C8" s="212" t="s">
        <v>14</v>
      </c>
      <c r="D8" s="228">
        <f t="shared" si="0"/>
        <v>0</v>
      </c>
      <c r="E8" s="228">
        <f t="shared" si="1"/>
        <v>0</v>
      </c>
      <c r="F8" s="228">
        <f t="shared" si="2"/>
        <v>0</v>
      </c>
      <c r="G8" s="212" t="s">
        <v>14</v>
      </c>
      <c r="H8" s="212"/>
      <c r="I8" s="231"/>
      <c r="J8" s="231"/>
      <c r="K8" s="231"/>
      <c r="L8" s="87"/>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c r="IW8" s="121"/>
      <c r="IX8" s="121"/>
      <c r="IY8" s="121"/>
      <c r="IZ8" s="121"/>
      <c r="JA8" s="121"/>
      <c r="JB8" s="121"/>
      <c r="JC8" s="121"/>
      <c r="JD8" s="121"/>
      <c r="JE8" s="121"/>
      <c r="JF8" s="121"/>
      <c r="JG8" s="121"/>
      <c r="JH8" s="121"/>
      <c r="JI8" s="121"/>
      <c r="JJ8" s="121"/>
      <c r="JK8" s="121"/>
      <c r="JL8" s="121"/>
      <c r="JM8" s="121"/>
      <c r="JN8" s="121"/>
      <c r="JO8" s="121"/>
      <c r="JP8" s="121"/>
      <c r="JQ8" s="121"/>
      <c r="JR8" s="121"/>
      <c r="JS8" s="121"/>
      <c r="JT8" s="121"/>
      <c r="JU8" s="121"/>
      <c r="JV8" s="121"/>
      <c r="JW8" s="121"/>
      <c r="JX8" s="121"/>
      <c r="JY8" s="121"/>
      <c r="JZ8" s="121"/>
      <c r="KA8" s="121"/>
      <c r="KB8" s="121"/>
      <c r="KC8" s="121"/>
      <c r="KD8" s="121"/>
      <c r="KE8" s="121"/>
      <c r="KF8" s="121"/>
      <c r="KG8" s="121"/>
      <c r="KH8" s="121"/>
      <c r="KI8" s="121"/>
      <c r="KJ8" s="121"/>
      <c r="KK8" s="121"/>
      <c r="KL8" s="121"/>
      <c r="KM8" s="121"/>
      <c r="KN8" s="121"/>
      <c r="KO8" s="121"/>
      <c r="KP8" s="121"/>
      <c r="KQ8" s="121"/>
      <c r="KR8" s="121"/>
      <c r="KS8" s="121"/>
      <c r="KT8" s="121"/>
      <c r="KU8" s="121"/>
      <c r="KV8" s="121"/>
      <c r="KW8" s="121"/>
      <c r="KX8" s="121"/>
      <c r="KY8" s="121"/>
      <c r="KZ8" s="121"/>
      <c r="LA8" s="121"/>
      <c r="LB8" s="121"/>
      <c r="LC8" s="121"/>
      <c r="LD8" s="121"/>
      <c r="LE8" s="121"/>
      <c r="LF8" s="121"/>
      <c r="LG8" s="121"/>
      <c r="LH8" s="121"/>
      <c r="LI8" s="121"/>
      <c r="LJ8" s="121"/>
      <c r="LK8" s="121"/>
      <c r="LL8" s="121"/>
      <c r="LM8" s="121"/>
      <c r="LN8" s="121"/>
      <c r="LO8" s="121"/>
      <c r="LP8" s="121"/>
      <c r="LQ8" s="121"/>
      <c r="LR8" s="121"/>
      <c r="LS8" s="121"/>
      <c r="LT8" s="121"/>
      <c r="LU8" s="121"/>
      <c r="LV8" s="121"/>
      <c r="LW8" s="121"/>
      <c r="LX8" s="121"/>
      <c r="LY8" s="121"/>
      <c r="LZ8" s="121"/>
      <c r="MA8" s="121"/>
      <c r="MB8" s="121"/>
      <c r="MC8" s="121"/>
      <c r="MD8" s="121"/>
      <c r="ME8" s="121"/>
      <c r="MF8" s="121"/>
      <c r="MG8" s="121"/>
      <c r="MH8" s="121"/>
      <c r="MI8" s="121"/>
      <c r="MJ8" s="121"/>
      <c r="MK8" s="121"/>
      <c r="ML8" s="121"/>
      <c r="MM8" s="121"/>
      <c r="MN8" s="121"/>
      <c r="MO8" s="121"/>
      <c r="MP8" s="121"/>
      <c r="MQ8" s="121"/>
      <c r="MR8" s="121"/>
      <c r="MS8" s="121"/>
      <c r="MT8" s="121"/>
      <c r="MU8" s="121"/>
      <c r="MV8" s="121"/>
      <c r="MW8" s="121"/>
      <c r="MX8" s="121"/>
      <c r="MY8" s="121"/>
      <c r="MZ8" s="121"/>
      <c r="NA8" s="121"/>
      <c r="NB8" s="121"/>
      <c r="NC8" s="121"/>
      <c r="ND8" s="121"/>
      <c r="NE8" s="121"/>
      <c r="NF8" s="121"/>
      <c r="NG8" s="121"/>
      <c r="NH8" s="121"/>
      <c r="NI8" s="121"/>
      <c r="NJ8" s="121"/>
      <c r="NK8" s="121"/>
      <c r="NL8" s="121"/>
      <c r="NM8" s="121"/>
      <c r="NN8" s="121"/>
      <c r="NO8" s="121"/>
      <c r="NP8" s="121"/>
      <c r="NQ8" s="121"/>
      <c r="NR8" s="121"/>
      <c r="NS8" s="121"/>
      <c r="NT8" s="121"/>
      <c r="NU8" s="121"/>
      <c r="NV8" s="121"/>
      <c r="NW8" s="121"/>
      <c r="NX8" s="121"/>
      <c r="NY8" s="121"/>
      <c r="NZ8" s="121"/>
      <c r="OA8" s="121"/>
      <c r="OB8" s="121"/>
      <c r="OC8" s="121"/>
      <c r="OD8" s="121"/>
      <c r="OE8" s="121"/>
      <c r="OF8" s="121"/>
      <c r="OG8" s="121"/>
      <c r="OH8" s="121"/>
      <c r="OI8" s="121"/>
      <c r="OJ8" s="121"/>
      <c r="OK8" s="121"/>
      <c r="OL8" s="121"/>
      <c r="OM8" s="121"/>
      <c r="ON8" s="121"/>
      <c r="OO8" s="121"/>
      <c r="OP8" s="121"/>
      <c r="OQ8" s="121"/>
      <c r="OR8" s="121"/>
      <c r="OS8" s="121"/>
      <c r="OT8" s="121"/>
      <c r="OU8" s="121"/>
      <c r="OV8" s="121"/>
      <c r="OW8" s="121"/>
      <c r="OX8" s="121"/>
      <c r="OY8" s="121"/>
      <c r="OZ8" s="121"/>
      <c r="PA8" s="121"/>
      <c r="PB8" s="121"/>
      <c r="PC8" s="121"/>
    </row>
    <row r="9" spans="1:419" s="122" customFormat="1" ht="40.25" customHeight="1" thickBot="1">
      <c r="A9" s="85"/>
      <c r="B9" s="212" t="s">
        <v>14</v>
      </c>
      <c r="C9" s="212" t="s">
        <v>14</v>
      </c>
      <c r="D9" s="228">
        <f t="shared" si="0"/>
        <v>0</v>
      </c>
      <c r="E9" s="228">
        <f t="shared" si="1"/>
        <v>0</v>
      </c>
      <c r="F9" s="228">
        <f t="shared" si="2"/>
        <v>0</v>
      </c>
      <c r="G9" s="212" t="s">
        <v>14</v>
      </c>
      <c r="H9" s="212"/>
      <c r="I9" s="231"/>
      <c r="J9" s="231"/>
      <c r="K9" s="231"/>
      <c r="L9" s="87"/>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121"/>
      <c r="LW9" s="121"/>
      <c r="LX9" s="121"/>
      <c r="LY9" s="121"/>
      <c r="LZ9" s="121"/>
      <c r="MA9" s="121"/>
      <c r="MB9" s="121"/>
      <c r="MC9" s="121"/>
      <c r="MD9" s="121"/>
      <c r="ME9" s="121"/>
      <c r="MF9" s="121"/>
      <c r="MG9" s="121"/>
      <c r="MH9" s="121"/>
      <c r="MI9" s="121"/>
      <c r="MJ9" s="121"/>
      <c r="MK9" s="121"/>
      <c r="ML9" s="121"/>
      <c r="MM9" s="121"/>
      <c r="MN9" s="121"/>
      <c r="MO9" s="121"/>
      <c r="MP9" s="121"/>
      <c r="MQ9" s="121"/>
      <c r="MR9" s="121"/>
      <c r="MS9" s="121"/>
      <c r="MT9" s="121"/>
      <c r="MU9" s="121"/>
      <c r="MV9" s="121"/>
      <c r="MW9" s="121"/>
      <c r="MX9" s="121"/>
      <c r="MY9" s="121"/>
      <c r="MZ9" s="121"/>
      <c r="NA9" s="121"/>
      <c r="NB9" s="121"/>
      <c r="NC9" s="121"/>
      <c r="ND9" s="121"/>
      <c r="NE9" s="121"/>
      <c r="NF9" s="121"/>
      <c r="NG9" s="121"/>
      <c r="NH9" s="121"/>
      <c r="NI9" s="121"/>
      <c r="NJ9" s="121"/>
      <c r="NK9" s="121"/>
      <c r="NL9" s="121"/>
      <c r="NM9" s="121"/>
      <c r="NN9" s="121"/>
      <c r="NO9" s="121"/>
      <c r="NP9" s="121"/>
      <c r="NQ9" s="121"/>
      <c r="NR9" s="121"/>
      <c r="NS9" s="121"/>
      <c r="NT9" s="121"/>
      <c r="NU9" s="121"/>
      <c r="NV9" s="121"/>
      <c r="NW9" s="121"/>
      <c r="NX9" s="121"/>
      <c r="NY9" s="121"/>
      <c r="NZ9" s="121"/>
      <c r="OA9" s="121"/>
      <c r="OB9" s="121"/>
      <c r="OC9" s="121"/>
      <c r="OD9" s="121"/>
      <c r="OE9" s="121"/>
      <c r="OF9" s="121"/>
      <c r="OG9" s="121"/>
      <c r="OH9" s="121"/>
      <c r="OI9" s="121"/>
      <c r="OJ9" s="121"/>
      <c r="OK9" s="121"/>
      <c r="OL9" s="121"/>
      <c r="OM9" s="121"/>
      <c r="ON9" s="121"/>
      <c r="OO9" s="121"/>
      <c r="OP9" s="121"/>
      <c r="OQ9" s="121"/>
      <c r="OR9" s="121"/>
      <c r="OS9" s="121"/>
      <c r="OT9" s="121"/>
      <c r="OU9" s="121"/>
      <c r="OV9" s="121"/>
      <c r="OW9" s="121"/>
      <c r="OX9" s="121"/>
      <c r="OY9" s="121"/>
      <c r="OZ9" s="121"/>
      <c r="PA9" s="121"/>
      <c r="PB9" s="121"/>
      <c r="PC9" s="121"/>
    </row>
    <row r="10" spans="1:419" s="122" customFormat="1" ht="40.25" customHeight="1" thickBot="1">
      <c r="A10" s="85"/>
      <c r="B10" s="212" t="s">
        <v>14</v>
      </c>
      <c r="C10" s="212" t="s">
        <v>14</v>
      </c>
      <c r="D10" s="228">
        <f t="shared" si="0"/>
        <v>0</v>
      </c>
      <c r="E10" s="228">
        <f t="shared" si="1"/>
        <v>0</v>
      </c>
      <c r="F10" s="228">
        <f t="shared" si="2"/>
        <v>0</v>
      </c>
      <c r="G10" s="212" t="s">
        <v>14</v>
      </c>
      <c r="H10" s="212"/>
      <c r="I10" s="231"/>
      <c r="J10" s="231"/>
      <c r="K10" s="231"/>
      <c r="L10" s="87"/>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row>
    <row r="11" spans="1:419" s="122" customFormat="1" ht="40.25" customHeight="1" thickBot="1">
      <c r="A11" s="85"/>
      <c r="B11" s="212" t="s">
        <v>14</v>
      </c>
      <c r="C11" s="212" t="s">
        <v>14</v>
      </c>
      <c r="D11" s="228">
        <f t="shared" si="0"/>
        <v>0</v>
      </c>
      <c r="E11" s="228">
        <f t="shared" si="1"/>
        <v>0</v>
      </c>
      <c r="F11" s="228">
        <f t="shared" si="2"/>
        <v>0</v>
      </c>
      <c r="G11" s="212" t="s">
        <v>14</v>
      </c>
      <c r="H11" s="212"/>
      <c r="I11" s="231"/>
      <c r="J11" s="231"/>
      <c r="K11" s="231"/>
      <c r="L11" s="87"/>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c r="IW11" s="121"/>
      <c r="IX11" s="121"/>
      <c r="IY11" s="121"/>
      <c r="IZ11" s="121"/>
      <c r="JA11" s="121"/>
      <c r="JB11" s="121"/>
      <c r="JC11" s="121"/>
      <c r="JD11" s="121"/>
      <c r="JE11" s="121"/>
      <c r="JF11" s="121"/>
      <c r="JG11" s="121"/>
      <c r="JH11" s="121"/>
      <c r="JI11" s="121"/>
      <c r="JJ11" s="121"/>
      <c r="JK11" s="121"/>
      <c r="JL11" s="121"/>
      <c r="JM11" s="121"/>
      <c r="JN11" s="121"/>
      <c r="JO11" s="121"/>
      <c r="JP11" s="121"/>
      <c r="JQ11" s="121"/>
      <c r="JR11" s="121"/>
      <c r="JS11" s="121"/>
      <c r="JT11" s="121"/>
      <c r="JU11" s="121"/>
      <c r="JV11" s="121"/>
      <c r="JW11" s="121"/>
      <c r="JX11" s="121"/>
      <c r="JY11" s="121"/>
      <c r="JZ11" s="121"/>
      <c r="KA11" s="121"/>
      <c r="KB11" s="121"/>
      <c r="KC11" s="121"/>
      <c r="KD11" s="121"/>
      <c r="KE11" s="121"/>
      <c r="KF11" s="121"/>
      <c r="KG11" s="121"/>
      <c r="KH11" s="121"/>
      <c r="KI11" s="121"/>
      <c r="KJ11" s="121"/>
      <c r="KK11" s="121"/>
      <c r="KL11" s="121"/>
      <c r="KM11" s="121"/>
      <c r="KN11" s="121"/>
      <c r="KO11" s="121"/>
      <c r="KP11" s="121"/>
      <c r="KQ11" s="121"/>
      <c r="KR11" s="121"/>
      <c r="KS11" s="121"/>
      <c r="KT11" s="121"/>
      <c r="KU11" s="121"/>
      <c r="KV11" s="121"/>
      <c r="KW11" s="121"/>
      <c r="KX11" s="121"/>
      <c r="KY11" s="121"/>
      <c r="KZ11" s="121"/>
      <c r="LA11" s="121"/>
      <c r="LB11" s="121"/>
      <c r="LC11" s="121"/>
      <c r="LD11" s="121"/>
      <c r="LE11" s="121"/>
      <c r="LF11" s="121"/>
      <c r="LG11" s="121"/>
      <c r="LH11" s="121"/>
      <c r="LI11" s="121"/>
      <c r="LJ11" s="121"/>
      <c r="LK11" s="121"/>
      <c r="LL11" s="121"/>
      <c r="LM11" s="121"/>
      <c r="LN11" s="121"/>
      <c r="LO11" s="121"/>
      <c r="LP11" s="121"/>
      <c r="LQ11" s="121"/>
      <c r="LR11" s="121"/>
      <c r="LS11" s="121"/>
      <c r="LT11" s="121"/>
      <c r="LU11" s="121"/>
      <c r="LV11" s="121"/>
      <c r="LW11" s="121"/>
      <c r="LX11" s="121"/>
      <c r="LY11" s="121"/>
      <c r="LZ11" s="121"/>
      <c r="MA11" s="121"/>
      <c r="MB11" s="121"/>
      <c r="MC11" s="121"/>
      <c r="MD11" s="121"/>
      <c r="ME11" s="121"/>
      <c r="MF11" s="121"/>
      <c r="MG11" s="121"/>
      <c r="MH11" s="121"/>
      <c r="MI11" s="121"/>
      <c r="MJ11" s="121"/>
      <c r="MK11" s="121"/>
      <c r="ML11" s="121"/>
      <c r="MM11" s="121"/>
      <c r="MN11" s="121"/>
      <c r="MO11" s="121"/>
      <c r="MP11" s="121"/>
      <c r="MQ11" s="121"/>
      <c r="MR11" s="121"/>
      <c r="MS11" s="121"/>
      <c r="MT11" s="121"/>
      <c r="MU11" s="121"/>
      <c r="MV11" s="121"/>
      <c r="MW11" s="121"/>
      <c r="MX11" s="121"/>
      <c r="MY11" s="121"/>
      <c r="MZ11" s="121"/>
      <c r="NA11" s="121"/>
      <c r="NB11" s="121"/>
      <c r="NC11" s="121"/>
      <c r="ND11" s="121"/>
      <c r="NE11" s="121"/>
      <c r="NF11" s="121"/>
      <c r="NG11" s="121"/>
      <c r="NH11" s="121"/>
      <c r="NI11" s="121"/>
      <c r="NJ11" s="121"/>
      <c r="NK11" s="121"/>
      <c r="NL11" s="121"/>
      <c r="NM11" s="121"/>
      <c r="NN11" s="121"/>
      <c r="NO11" s="121"/>
      <c r="NP11" s="121"/>
      <c r="NQ11" s="121"/>
      <c r="NR11" s="121"/>
      <c r="NS11" s="121"/>
      <c r="NT11" s="121"/>
      <c r="NU11" s="121"/>
      <c r="NV11" s="121"/>
      <c r="NW11" s="121"/>
      <c r="NX11" s="121"/>
      <c r="NY11" s="121"/>
      <c r="NZ11" s="121"/>
      <c r="OA11" s="121"/>
      <c r="OB11" s="121"/>
      <c r="OC11" s="121"/>
      <c r="OD11" s="121"/>
      <c r="OE11" s="121"/>
      <c r="OF11" s="121"/>
      <c r="OG11" s="121"/>
      <c r="OH11" s="121"/>
      <c r="OI11" s="121"/>
      <c r="OJ11" s="121"/>
      <c r="OK11" s="121"/>
      <c r="OL11" s="121"/>
      <c r="OM11" s="121"/>
      <c r="ON11" s="121"/>
      <c r="OO11" s="121"/>
      <c r="OP11" s="121"/>
      <c r="OQ11" s="121"/>
      <c r="OR11" s="121"/>
      <c r="OS11" s="121"/>
      <c r="OT11" s="121"/>
      <c r="OU11" s="121"/>
      <c r="OV11" s="121"/>
      <c r="OW11" s="121"/>
      <c r="OX11" s="121"/>
      <c r="OY11" s="121"/>
      <c r="OZ11" s="121"/>
      <c r="PA11" s="121"/>
      <c r="PB11" s="121"/>
      <c r="PC11" s="121"/>
    </row>
    <row r="12" spans="1:419" s="122" customFormat="1" ht="40.25" customHeight="1" thickBot="1">
      <c r="A12" s="85"/>
      <c r="B12" s="212" t="s">
        <v>14</v>
      </c>
      <c r="C12" s="212" t="s">
        <v>14</v>
      </c>
      <c r="D12" s="228">
        <f t="shared" si="0"/>
        <v>0</v>
      </c>
      <c r="E12" s="228">
        <f t="shared" si="1"/>
        <v>0</v>
      </c>
      <c r="F12" s="228">
        <f t="shared" si="2"/>
        <v>0</v>
      </c>
      <c r="G12" s="212" t="s">
        <v>14</v>
      </c>
      <c r="H12" s="212"/>
      <c r="I12" s="231"/>
      <c r="J12" s="231"/>
      <c r="K12" s="231"/>
      <c r="L12" s="87"/>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1"/>
      <c r="IP12" s="121"/>
      <c r="IQ12" s="121"/>
      <c r="IR12" s="121"/>
      <c r="IS12" s="121"/>
      <c r="IT12" s="121"/>
      <c r="IU12" s="121"/>
      <c r="IV12" s="121"/>
      <c r="IW12" s="121"/>
      <c r="IX12" s="121"/>
      <c r="IY12" s="121"/>
      <c r="IZ12" s="121"/>
      <c r="JA12" s="121"/>
      <c r="JB12" s="121"/>
      <c r="JC12" s="121"/>
      <c r="JD12" s="121"/>
      <c r="JE12" s="121"/>
      <c r="JF12" s="121"/>
      <c r="JG12" s="121"/>
      <c r="JH12" s="121"/>
      <c r="JI12" s="121"/>
      <c r="JJ12" s="121"/>
      <c r="JK12" s="121"/>
      <c r="JL12" s="121"/>
      <c r="JM12" s="121"/>
      <c r="JN12" s="121"/>
      <c r="JO12" s="121"/>
      <c r="JP12" s="121"/>
      <c r="JQ12" s="121"/>
      <c r="JR12" s="121"/>
      <c r="JS12" s="121"/>
      <c r="JT12" s="121"/>
      <c r="JU12" s="121"/>
      <c r="JV12" s="121"/>
      <c r="JW12" s="121"/>
      <c r="JX12" s="121"/>
      <c r="JY12" s="121"/>
      <c r="JZ12" s="121"/>
      <c r="KA12" s="121"/>
      <c r="KB12" s="121"/>
      <c r="KC12" s="121"/>
      <c r="KD12" s="121"/>
      <c r="KE12" s="121"/>
      <c r="KF12" s="121"/>
      <c r="KG12" s="121"/>
      <c r="KH12" s="121"/>
      <c r="KI12" s="121"/>
      <c r="KJ12" s="121"/>
      <c r="KK12" s="121"/>
      <c r="KL12" s="121"/>
      <c r="KM12" s="121"/>
      <c r="KN12" s="121"/>
      <c r="KO12" s="121"/>
      <c r="KP12" s="121"/>
      <c r="KQ12" s="121"/>
      <c r="KR12" s="121"/>
      <c r="KS12" s="121"/>
      <c r="KT12" s="121"/>
      <c r="KU12" s="121"/>
      <c r="KV12" s="121"/>
      <c r="KW12" s="121"/>
      <c r="KX12" s="121"/>
      <c r="KY12" s="121"/>
      <c r="KZ12" s="121"/>
      <c r="LA12" s="121"/>
      <c r="LB12" s="121"/>
      <c r="LC12" s="121"/>
      <c r="LD12" s="121"/>
      <c r="LE12" s="121"/>
      <c r="LF12" s="121"/>
      <c r="LG12" s="121"/>
      <c r="LH12" s="121"/>
      <c r="LI12" s="121"/>
      <c r="LJ12" s="121"/>
      <c r="LK12" s="121"/>
      <c r="LL12" s="121"/>
      <c r="LM12" s="121"/>
      <c r="LN12" s="121"/>
      <c r="LO12" s="121"/>
      <c r="LP12" s="121"/>
      <c r="LQ12" s="121"/>
      <c r="LR12" s="121"/>
      <c r="LS12" s="121"/>
      <c r="LT12" s="121"/>
      <c r="LU12" s="121"/>
      <c r="LV12" s="121"/>
      <c r="LW12" s="121"/>
      <c r="LX12" s="121"/>
      <c r="LY12" s="121"/>
      <c r="LZ12" s="121"/>
      <c r="MA12" s="121"/>
      <c r="MB12" s="121"/>
      <c r="MC12" s="121"/>
      <c r="MD12" s="121"/>
      <c r="ME12" s="121"/>
      <c r="MF12" s="121"/>
      <c r="MG12" s="121"/>
      <c r="MH12" s="121"/>
      <c r="MI12" s="121"/>
      <c r="MJ12" s="121"/>
      <c r="MK12" s="121"/>
      <c r="ML12" s="121"/>
      <c r="MM12" s="121"/>
      <c r="MN12" s="121"/>
      <c r="MO12" s="121"/>
      <c r="MP12" s="121"/>
      <c r="MQ12" s="121"/>
      <c r="MR12" s="121"/>
      <c r="MS12" s="121"/>
      <c r="MT12" s="121"/>
      <c r="MU12" s="121"/>
      <c r="MV12" s="121"/>
      <c r="MW12" s="121"/>
      <c r="MX12" s="121"/>
      <c r="MY12" s="121"/>
      <c r="MZ12" s="121"/>
      <c r="NA12" s="121"/>
      <c r="NB12" s="121"/>
      <c r="NC12" s="121"/>
      <c r="ND12" s="121"/>
      <c r="NE12" s="121"/>
      <c r="NF12" s="121"/>
      <c r="NG12" s="121"/>
      <c r="NH12" s="121"/>
      <c r="NI12" s="121"/>
      <c r="NJ12" s="121"/>
      <c r="NK12" s="121"/>
      <c r="NL12" s="121"/>
      <c r="NM12" s="121"/>
      <c r="NN12" s="121"/>
      <c r="NO12" s="121"/>
      <c r="NP12" s="121"/>
      <c r="NQ12" s="121"/>
      <c r="NR12" s="121"/>
      <c r="NS12" s="121"/>
      <c r="NT12" s="121"/>
      <c r="NU12" s="121"/>
      <c r="NV12" s="121"/>
      <c r="NW12" s="121"/>
      <c r="NX12" s="121"/>
      <c r="NY12" s="121"/>
      <c r="NZ12" s="121"/>
      <c r="OA12" s="121"/>
      <c r="OB12" s="121"/>
      <c r="OC12" s="121"/>
      <c r="OD12" s="121"/>
      <c r="OE12" s="121"/>
      <c r="OF12" s="121"/>
      <c r="OG12" s="121"/>
      <c r="OH12" s="121"/>
      <c r="OI12" s="121"/>
      <c r="OJ12" s="121"/>
      <c r="OK12" s="121"/>
      <c r="OL12" s="121"/>
      <c r="OM12" s="121"/>
      <c r="ON12" s="121"/>
      <c r="OO12" s="121"/>
      <c r="OP12" s="121"/>
      <c r="OQ12" s="121"/>
      <c r="OR12" s="121"/>
      <c r="OS12" s="121"/>
      <c r="OT12" s="121"/>
      <c r="OU12" s="121"/>
      <c r="OV12" s="121"/>
      <c r="OW12" s="121"/>
      <c r="OX12" s="121"/>
      <c r="OY12" s="121"/>
      <c r="OZ12" s="121"/>
      <c r="PA12" s="121"/>
      <c r="PB12" s="121"/>
      <c r="PC12" s="121"/>
    </row>
    <row r="13" spans="1:419" s="122" customFormat="1" ht="40.25" customHeight="1" thickBot="1">
      <c r="A13" s="85"/>
      <c r="B13" s="212" t="s">
        <v>14</v>
      </c>
      <c r="C13" s="212" t="s">
        <v>14</v>
      </c>
      <c r="D13" s="228">
        <f t="shared" si="0"/>
        <v>0</v>
      </c>
      <c r="E13" s="228">
        <f t="shared" si="1"/>
        <v>0</v>
      </c>
      <c r="F13" s="228">
        <f t="shared" si="2"/>
        <v>0</v>
      </c>
      <c r="G13" s="212" t="s">
        <v>14</v>
      </c>
      <c r="H13" s="212"/>
      <c r="I13" s="231"/>
      <c r="J13" s="231"/>
      <c r="K13" s="231"/>
      <c r="L13" s="87"/>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1"/>
      <c r="IC13" s="121"/>
      <c r="ID13" s="121"/>
      <c r="IE13" s="121"/>
      <c r="IF13" s="121"/>
      <c r="IG13" s="121"/>
      <c r="IH13" s="121"/>
      <c r="II13" s="121"/>
      <c r="IJ13" s="121"/>
      <c r="IK13" s="121"/>
      <c r="IL13" s="121"/>
      <c r="IM13" s="121"/>
      <c r="IN13" s="121"/>
      <c r="IO13" s="121"/>
      <c r="IP13" s="121"/>
      <c r="IQ13" s="121"/>
      <c r="IR13" s="121"/>
      <c r="IS13" s="121"/>
      <c r="IT13" s="121"/>
      <c r="IU13" s="121"/>
      <c r="IV13" s="121"/>
      <c r="IW13" s="121"/>
      <c r="IX13" s="121"/>
      <c r="IY13" s="121"/>
      <c r="IZ13" s="121"/>
      <c r="JA13" s="121"/>
      <c r="JB13" s="121"/>
      <c r="JC13" s="121"/>
      <c r="JD13" s="121"/>
      <c r="JE13" s="121"/>
      <c r="JF13" s="121"/>
      <c r="JG13" s="121"/>
      <c r="JH13" s="121"/>
      <c r="JI13" s="121"/>
      <c r="JJ13" s="121"/>
      <c r="JK13" s="121"/>
      <c r="JL13" s="121"/>
      <c r="JM13" s="121"/>
      <c r="JN13" s="121"/>
      <c r="JO13" s="121"/>
      <c r="JP13" s="121"/>
      <c r="JQ13" s="121"/>
      <c r="JR13" s="121"/>
      <c r="JS13" s="121"/>
      <c r="JT13" s="121"/>
      <c r="JU13" s="121"/>
      <c r="JV13" s="121"/>
      <c r="JW13" s="121"/>
      <c r="JX13" s="121"/>
      <c r="JY13" s="121"/>
      <c r="JZ13" s="121"/>
      <c r="KA13" s="121"/>
      <c r="KB13" s="121"/>
      <c r="KC13" s="121"/>
      <c r="KD13" s="121"/>
      <c r="KE13" s="121"/>
      <c r="KF13" s="121"/>
      <c r="KG13" s="121"/>
      <c r="KH13" s="121"/>
      <c r="KI13" s="121"/>
      <c r="KJ13" s="121"/>
      <c r="KK13" s="121"/>
      <c r="KL13" s="121"/>
      <c r="KM13" s="121"/>
      <c r="KN13" s="121"/>
      <c r="KO13" s="121"/>
      <c r="KP13" s="121"/>
      <c r="KQ13" s="121"/>
      <c r="KR13" s="121"/>
      <c r="KS13" s="121"/>
      <c r="KT13" s="121"/>
      <c r="KU13" s="121"/>
      <c r="KV13" s="121"/>
      <c r="KW13" s="121"/>
      <c r="KX13" s="121"/>
      <c r="KY13" s="121"/>
      <c r="KZ13" s="121"/>
      <c r="LA13" s="121"/>
      <c r="LB13" s="121"/>
      <c r="LC13" s="121"/>
      <c r="LD13" s="121"/>
      <c r="LE13" s="121"/>
      <c r="LF13" s="121"/>
      <c r="LG13" s="121"/>
      <c r="LH13" s="121"/>
      <c r="LI13" s="121"/>
      <c r="LJ13" s="121"/>
      <c r="LK13" s="121"/>
      <c r="LL13" s="121"/>
      <c r="LM13" s="121"/>
      <c r="LN13" s="121"/>
      <c r="LO13" s="121"/>
      <c r="LP13" s="121"/>
      <c r="LQ13" s="121"/>
      <c r="LR13" s="121"/>
      <c r="LS13" s="121"/>
      <c r="LT13" s="121"/>
      <c r="LU13" s="121"/>
      <c r="LV13" s="121"/>
      <c r="LW13" s="121"/>
      <c r="LX13" s="121"/>
      <c r="LY13" s="121"/>
      <c r="LZ13" s="121"/>
      <c r="MA13" s="121"/>
      <c r="MB13" s="121"/>
      <c r="MC13" s="121"/>
      <c r="MD13" s="121"/>
      <c r="ME13" s="121"/>
      <c r="MF13" s="121"/>
      <c r="MG13" s="121"/>
      <c r="MH13" s="121"/>
      <c r="MI13" s="121"/>
      <c r="MJ13" s="121"/>
      <c r="MK13" s="121"/>
      <c r="ML13" s="121"/>
      <c r="MM13" s="121"/>
      <c r="MN13" s="121"/>
      <c r="MO13" s="121"/>
      <c r="MP13" s="121"/>
      <c r="MQ13" s="121"/>
      <c r="MR13" s="121"/>
      <c r="MS13" s="121"/>
      <c r="MT13" s="121"/>
      <c r="MU13" s="121"/>
      <c r="MV13" s="121"/>
      <c r="MW13" s="121"/>
      <c r="MX13" s="121"/>
      <c r="MY13" s="121"/>
      <c r="MZ13" s="121"/>
      <c r="NA13" s="121"/>
      <c r="NB13" s="121"/>
      <c r="NC13" s="121"/>
      <c r="ND13" s="121"/>
      <c r="NE13" s="121"/>
      <c r="NF13" s="121"/>
      <c r="NG13" s="121"/>
      <c r="NH13" s="121"/>
      <c r="NI13" s="121"/>
      <c r="NJ13" s="121"/>
      <c r="NK13" s="121"/>
      <c r="NL13" s="121"/>
      <c r="NM13" s="121"/>
      <c r="NN13" s="121"/>
      <c r="NO13" s="121"/>
      <c r="NP13" s="121"/>
      <c r="NQ13" s="121"/>
      <c r="NR13" s="121"/>
      <c r="NS13" s="121"/>
      <c r="NT13" s="121"/>
      <c r="NU13" s="121"/>
      <c r="NV13" s="121"/>
      <c r="NW13" s="121"/>
      <c r="NX13" s="121"/>
      <c r="NY13" s="121"/>
      <c r="NZ13" s="121"/>
      <c r="OA13" s="121"/>
      <c r="OB13" s="121"/>
      <c r="OC13" s="121"/>
      <c r="OD13" s="121"/>
      <c r="OE13" s="121"/>
      <c r="OF13" s="121"/>
      <c r="OG13" s="121"/>
      <c r="OH13" s="121"/>
      <c r="OI13" s="121"/>
      <c r="OJ13" s="121"/>
      <c r="OK13" s="121"/>
      <c r="OL13" s="121"/>
      <c r="OM13" s="121"/>
      <c r="ON13" s="121"/>
      <c r="OO13" s="121"/>
      <c r="OP13" s="121"/>
      <c r="OQ13" s="121"/>
      <c r="OR13" s="121"/>
      <c r="OS13" s="121"/>
      <c r="OT13" s="121"/>
      <c r="OU13" s="121"/>
      <c r="OV13" s="121"/>
      <c r="OW13" s="121"/>
      <c r="OX13" s="121"/>
      <c r="OY13" s="121"/>
      <c r="OZ13" s="121"/>
      <c r="PA13" s="121"/>
      <c r="PB13" s="121"/>
      <c r="PC13" s="121"/>
    </row>
    <row r="14" spans="1:419" s="122" customFormat="1" ht="40.25" customHeight="1" thickBot="1">
      <c r="A14" s="85"/>
      <c r="B14" s="212" t="s">
        <v>14</v>
      </c>
      <c r="C14" s="212" t="s">
        <v>14</v>
      </c>
      <c r="D14" s="228">
        <f t="shared" si="0"/>
        <v>0</v>
      </c>
      <c r="E14" s="228">
        <f t="shared" si="1"/>
        <v>0</v>
      </c>
      <c r="F14" s="228">
        <f t="shared" si="2"/>
        <v>0</v>
      </c>
      <c r="G14" s="212" t="s">
        <v>14</v>
      </c>
      <c r="H14" s="212"/>
      <c r="I14" s="231"/>
      <c r="J14" s="231"/>
      <c r="K14" s="231"/>
      <c r="L14" s="87"/>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121"/>
      <c r="IO14" s="121"/>
      <c r="IP14" s="121"/>
      <c r="IQ14" s="121"/>
      <c r="IR14" s="121"/>
      <c r="IS14" s="121"/>
      <c r="IT14" s="121"/>
      <c r="IU14" s="121"/>
      <c r="IV14" s="121"/>
      <c r="IW14" s="121"/>
      <c r="IX14" s="121"/>
      <c r="IY14" s="121"/>
      <c r="IZ14" s="121"/>
      <c r="JA14" s="121"/>
      <c r="JB14" s="121"/>
      <c r="JC14" s="121"/>
      <c r="JD14" s="121"/>
      <c r="JE14" s="121"/>
      <c r="JF14" s="121"/>
      <c r="JG14" s="121"/>
      <c r="JH14" s="121"/>
      <c r="JI14" s="121"/>
      <c r="JJ14" s="121"/>
      <c r="JK14" s="121"/>
      <c r="JL14" s="121"/>
      <c r="JM14" s="121"/>
      <c r="JN14" s="121"/>
      <c r="JO14" s="121"/>
      <c r="JP14" s="121"/>
      <c r="JQ14" s="121"/>
      <c r="JR14" s="121"/>
      <c r="JS14" s="121"/>
      <c r="JT14" s="121"/>
      <c r="JU14" s="121"/>
      <c r="JV14" s="121"/>
      <c r="JW14" s="121"/>
      <c r="JX14" s="121"/>
      <c r="JY14" s="121"/>
      <c r="JZ14" s="121"/>
      <c r="KA14" s="121"/>
      <c r="KB14" s="121"/>
      <c r="KC14" s="121"/>
      <c r="KD14" s="121"/>
      <c r="KE14" s="121"/>
      <c r="KF14" s="121"/>
      <c r="KG14" s="121"/>
      <c r="KH14" s="121"/>
      <c r="KI14" s="121"/>
      <c r="KJ14" s="121"/>
      <c r="KK14" s="121"/>
      <c r="KL14" s="121"/>
      <c r="KM14" s="121"/>
      <c r="KN14" s="121"/>
      <c r="KO14" s="121"/>
      <c r="KP14" s="121"/>
      <c r="KQ14" s="121"/>
      <c r="KR14" s="121"/>
      <c r="KS14" s="121"/>
      <c r="KT14" s="121"/>
      <c r="KU14" s="121"/>
      <c r="KV14" s="121"/>
      <c r="KW14" s="121"/>
      <c r="KX14" s="121"/>
      <c r="KY14" s="121"/>
      <c r="KZ14" s="121"/>
      <c r="LA14" s="121"/>
      <c r="LB14" s="121"/>
      <c r="LC14" s="121"/>
      <c r="LD14" s="121"/>
      <c r="LE14" s="121"/>
      <c r="LF14" s="121"/>
      <c r="LG14" s="121"/>
      <c r="LH14" s="121"/>
      <c r="LI14" s="121"/>
      <c r="LJ14" s="121"/>
      <c r="LK14" s="121"/>
      <c r="LL14" s="121"/>
      <c r="LM14" s="121"/>
      <c r="LN14" s="121"/>
      <c r="LO14" s="121"/>
      <c r="LP14" s="121"/>
      <c r="LQ14" s="121"/>
      <c r="LR14" s="121"/>
      <c r="LS14" s="121"/>
      <c r="LT14" s="121"/>
      <c r="LU14" s="121"/>
      <c r="LV14" s="121"/>
      <c r="LW14" s="121"/>
      <c r="LX14" s="121"/>
      <c r="LY14" s="121"/>
      <c r="LZ14" s="121"/>
      <c r="MA14" s="121"/>
      <c r="MB14" s="121"/>
      <c r="MC14" s="121"/>
      <c r="MD14" s="121"/>
      <c r="ME14" s="121"/>
      <c r="MF14" s="121"/>
      <c r="MG14" s="121"/>
      <c r="MH14" s="121"/>
      <c r="MI14" s="121"/>
      <c r="MJ14" s="121"/>
      <c r="MK14" s="121"/>
      <c r="ML14" s="121"/>
      <c r="MM14" s="121"/>
      <c r="MN14" s="121"/>
      <c r="MO14" s="121"/>
      <c r="MP14" s="121"/>
      <c r="MQ14" s="121"/>
      <c r="MR14" s="121"/>
      <c r="MS14" s="121"/>
      <c r="MT14" s="121"/>
      <c r="MU14" s="121"/>
      <c r="MV14" s="121"/>
      <c r="MW14" s="121"/>
      <c r="MX14" s="121"/>
      <c r="MY14" s="121"/>
      <c r="MZ14" s="121"/>
      <c r="NA14" s="121"/>
      <c r="NB14" s="121"/>
      <c r="NC14" s="121"/>
      <c r="ND14" s="121"/>
      <c r="NE14" s="121"/>
      <c r="NF14" s="121"/>
      <c r="NG14" s="121"/>
      <c r="NH14" s="121"/>
      <c r="NI14" s="121"/>
      <c r="NJ14" s="121"/>
      <c r="NK14" s="121"/>
      <c r="NL14" s="121"/>
      <c r="NM14" s="121"/>
      <c r="NN14" s="121"/>
      <c r="NO14" s="121"/>
      <c r="NP14" s="121"/>
      <c r="NQ14" s="121"/>
      <c r="NR14" s="121"/>
      <c r="NS14" s="121"/>
      <c r="NT14" s="121"/>
      <c r="NU14" s="121"/>
      <c r="NV14" s="121"/>
      <c r="NW14" s="121"/>
      <c r="NX14" s="121"/>
      <c r="NY14" s="121"/>
      <c r="NZ14" s="121"/>
      <c r="OA14" s="121"/>
      <c r="OB14" s="121"/>
      <c r="OC14" s="121"/>
      <c r="OD14" s="121"/>
      <c r="OE14" s="121"/>
      <c r="OF14" s="121"/>
      <c r="OG14" s="121"/>
      <c r="OH14" s="121"/>
      <c r="OI14" s="121"/>
      <c r="OJ14" s="121"/>
      <c r="OK14" s="121"/>
      <c r="OL14" s="121"/>
      <c r="OM14" s="121"/>
      <c r="ON14" s="121"/>
      <c r="OO14" s="121"/>
      <c r="OP14" s="121"/>
      <c r="OQ14" s="121"/>
      <c r="OR14" s="121"/>
      <c r="OS14" s="121"/>
      <c r="OT14" s="121"/>
      <c r="OU14" s="121"/>
      <c r="OV14" s="121"/>
      <c r="OW14" s="121"/>
      <c r="OX14" s="121"/>
      <c r="OY14" s="121"/>
      <c r="OZ14" s="121"/>
      <c r="PA14" s="121"/>
      <c r="PB14" s="121"/>
      <c r="PC14" s="121"/>
    </row>
    <row r="15" spans="1:419" s="122" customFormat="1" ht="40.25" customHeight="1" thickBot="1">
      <c r="A15" s="85"/>
      <c r="B15" s="212" t="s">
        <v>14</v>
      </c>
      <c r="C15" s="212" t="s">
        <v>14</v>
      </c>
      <c r="D15" s="228">
        <f t="shared" si="0"/>
        <v>0</v>
      </c>
      <c r="E15" s="228">
        <f t="shared" si="1"/>
        <v>0</v>
      </c>
      <c r="F15" s="228">
        <f t="shared" si="2"/>
        <v>0</v>
      </c>
      <c r="G15" s="212" t="s">
        <v>14</v>
      </c>
      <c r="H15" s="212"/>
      <c r="I15" s="231"/>
      <c r="J15" s="231"/>
      <c r="K15" s="231"/>
      <c r="L15" s="87"/>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1"/>
      <c r="IP15" s="121"/>
      <c r="IQ15" s="121"/>
      <c r="IR15" s="121"/>
      <c r="IS15" s="121"/>
      <c r="IT15" s="121"/>
      <c r="IU15" s="121"/>
      <c r="IV15" s="121"/>
      <c r="IW15" s="121"/>
      <c r="IX15" s="121"/>
      <c r="IY15" s="121"/>
      <c r="IZ15" s="121"/>
      <c r="JA15" s="121"/>
      <c r="JB15" s="121"/>
      <c r="JC15" s="121"/>
      <c r="JD15" s="121"/>
      <c r="JE15" s="121"/>
      <c r="JF15" s="121"/>
      <c r="JG15" s="121"/>
      <c r="JH15" s="121"/>
      <c r="JI15" s="121"/>
      <c r="JJ15" s="121"/>
      <c r="JK15" s="121"/>
      <c r="JL15" s="121"/>
      <c r="JM15" s="121"/>
      <c r="JN15" s="121"/>
      <c r="JO15" s="121"/>
      <c r="JP15" s="121"/>
      <c r="JQ15" s="121"/>
      <c r="JR15" s="121"/>
      <c r="JS15" s="121"/>
      <c r="JT15" s="121"/>
      <c r="JU15" s="121"/>
      <c r="JV15" s="121"/>
      <c r="JW15" s="121"/>
      <c r="JX15" s="121"/>
      <c r="JY15" s="121"/>
      <c r="JZ15" s="121"/>
      <c r="KA15" s="121"/>
      <c r="KB15" s="121"/>
      <c r="KC15" s="121"/>
      <c r="KD15" s="121"/>
      <c r="KE15" s="121"/>
      <c r="KF15" s="121"/>
      <c r="KG15" s="121"/>
      <c r="KH15" s="121"/>
      <c r="KI15" s="121"/>
      <c r="KJ15" s="121"/>
      <c r="KK15" s="121"/>
      <c r="KL15" s="121"/>
      <c r="KM15" s="121"/>
      <c r="KN15" s="121"/>
      <c r="KO15" s="121"/>
      <c r="KP15" s="121"/>
      <c r="KQ15" s="121"/>
      <c r="KR15" s="121"/>
      <c r="KS15" s="121"/>
      <c r="KT15" s="121"/>
      <c r="KU15" s="121"/>
      <c r="KV15" s="121"/>
      <c r="KW15" s="121"/>
      <c r="KX15" s="121"/>
      <c r="KY15" s="121"/>
      <c r="KZ15" s="121"/>
      <c r="LA15" s="121"/>
      <c r="LB15" s="121"/>
      <c r="LC15" s="121"/>
      <c r="LD15" s="121"/>
      <c r="LE15" s="121"/>
      <c r="LF15" s="121"/>
      <c r="LG15" s="121"/>
      <c r="LH15" s="121"/>
      <c r="LI15" s="121"/>
      <c r="LJ15" s="121"/>
      <c r="LK15" s="121"/>
      <c r="LL15" s="121"/>
      <c r="LM15" s="121"/>
      <c r="LN15" s="121"/>
      <c r="LO15" s="121"/>
      <c r="LP15" s="121"/>
      <c r="LQ15" s="121"/>
      <c r="LR15" s="121"/>
      <c r="LS15" s="121"/>
      <c r="LT15" s="121"/>
      <c r="LU15" s="121"/>
      <c r="LV15" s="121"/>
      <c r="LW15" s="121"/>
      <c r="LX15" s="121"/>
      <c r="LY15" s="121"/>
      <c r="LZ15" s="121"/>
      <c r="MA15" s="121"/>
      <c r="MB15" s="121"/>
      <c r="MC15" s="121"/>
      <c r="MD15" s="121"/>
      <c r="ME15" s="121"/>
      <c r="MF15" s="121"/>
      <c r="MG15" s="121"/>
      <c r="MH15" s="121"/>
      <c r="MI15" s="121"/>
      <c r="MJ15" s="121"/>
      <c r="MK15" s="121"/>
      <c r="ML15" s="121"/>
      <c r="MM15" s="121"/>
      <c r="MN15" s="121"/>
      <c r="MO15" s="121"/>
      <c r="MP15" s="121"/>
      <c r="MQ15" s="121"/>
      <c r="MR15" s="121"/>
      <c r="MS15" s="121"/>
      <c r="MT15" s="121"/>
      <c r="MU15" s="121"/>
      <c r="MV15" s="121"/>
      <c r="MW15" s="121"/>
      <c r="MX15" s="121"/>
      <c r="MY15" s="121"/>
      <c r="MZ15" s="121"/>
      <c r="NA15" s="121"/>
      <c r="NB15" s="121"/>
      <c r="NC15" s="121"/>
      <c r="ND15" s="121"/>
      <c r="NE15" s="121"/>
      <c r="NF15" s="121"/>
      <c r="NG15" s="121"/>
      <c r="NH15" s="121"/>
      <c r="NI15" s="121"/>
      <c r="NJ15" s="121"/>
      <c r="NK15" s="121"/>
      <c r="NL15" s="121"/>
      <c r="NM15" s="121"/>
      <c r="NN15" s="121"/>
      <c r="NO15" s="121"/>
      <c r="NP15" s="121"/>
      <c r="NQ15" s="121"/>
      <c r="NR15" s="121"/>
      <c r="NS15" s="121"/>
      <c r="NT15" s="121"/>
      <c r="NU15" s="121"/>
      <c r="NV15" s="121"/>
      <c r="NW15" s="121"/>
      <c r="NX15" s="121"/>
      <c r="NY15" s="121"/>
      <c r="NZ15" s="121"/>
      <c r="OA15" s="121"/>
      <c r="OB15" s="121"/>
      <c r="OC15" s="121"/>
      <c r="OD15" s="121"/>
      <c r="OE15" s="121"/>
      <c r="OF15" s="121"/>
      <c r="OG15" s="121"/>
      <c r="OH15" s="121"/>
      <c r="OI15" s="121"/>
      <c r="OJ15" s="121"/>
      <c r="OK15" s="121"/>
      <c r="OL15" s="121"/>
      <c r="OM15" s="121"/>
      <c r="ON15" s="121"/>
      <c r="OO15" s="121"/>
      <c r="OP15" s="121"/>
      <c r="OQ15" s="121"/>
      <c r="OR15" s="121"/>
      <c r="OS15" s="121"/>
      <c r="OT15" s="121"/>
      <c r="OU15" s="121"/>
      <c r="OV15" s="121"/>
      <c r="OW15" s="121"/>
      <c r="OX15" s="121"/>
      <c r="OY15" s="121"/>
      <c r="OZ15" s="121"/>
      <c r="PA15" s="121"/>
      <c r="PB15" s="121"/>
      <c r="PC15" s="121"/>
    </row>
    <row r="16" spans="1:419" s="122" customFormat="1" ht="40.25" customHeight="1" thickBot="1">
      <c r="A16" s="85"/>
      <c r="B16" s="212" t="s">
        <v>14</v>
      </c>
      <c r="C16" s="212" t="s">
        <v>14</v>
      </c>
      <c r="D16" s="228">
        <f t="shared" si="0"/>
        <v>0</v>
      </c>
      <c r="E16" s="228">
        <f t="shared" si="1"/>
        <v>0</v>
      </c>
      <c r="F16" s="228">
        <f t="shared" si="2"/>
        <v>0</v>
      </c>
      <c r="G16" s="212" t="s">
        <v>14</v>
      </c>
      <c r="H16" s="212"/>
      <c r="I16" s="231"/>
      <c r="J16" s="231"/>
      <c r="K16" s="231"/>
      <c r="L16" s="87"/>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c r="IW16" s="121"/>
      <c r="IX16" s="121"/>
      <c r="IY16" s="121"/>
      <c r="IZ16" s="121"/>
      <c r="JA16" s="121"/>
      <c r="JB16" s="121"/>
      <c r="JC16" s="121"/>
      <c r="JD16" s="121"/>
      <c r="JE16" s="121"/>
      <c r="JF16" s="121"/>
      <c r="JG16" s="121"/>
      <c r="JH16" s="121"/>
      <c r="JI16" s="121"/>
      <c r="JJ16" s="121"/>
      <c r="JK16" s="121"/>
      <c r="JL16" s="121"/>
      <c r="JM16" s="121"/>
      <c r="JN16" s="121"/>
      <c r="JO16" s="121"/>
      <c r="JP16" s="121"/>
      <c r="JQ16" s="121"/>
      <c r="JR16" s="121"/>
      <c r="JS16" s="121"/>
      <c r="JT16" s="121"/>
      <c r="JU16" s="121"/>
      <c r="JV16" s="121"/>
      <c r="JW16" s="121"/>
      <c r="JX16" s="121"/>
      <c r="JY16" s="121"/>
      <c r="JZ16" s="121"/>
      <c r="KA16" s="121"/>
      <c r="KB16" s="121"/>
      <c r="KC16" s="121"/>
      <c r="KD16" s="121"/>
      <c r="KE16" s="121"/>
      <c r="KF16" s="121"/>
      <c r="KG16" s="121"/>
      <c r="KH16" s="121"/>
      <c r="KI16" s="121"/>
      <c r="KJ16" s="121"/>
      <c r="KK16" s="121"/>
      <c r="KL16" s="121"/>
      <c r="KM16" s="121"/>
      <c r="KN16" s="121"/>
      <c r="KO16" s="121"/>
      <c r="KP16" s="121"/>
      <c r="KQ16" s="121"/>
      <c r="KR16" s="121"/>
      <c r="KS16" s="121"/>
      <c r="KT16" s="121"/>
      <c r="KU16" s="121"/>
      <c r="KV16" s="121"/>
      <c r="KW16" s="121"/>
      <c r="KX16" s="121"/>
      <c r="KY16" s="121"/>
      <c r="KZ16" s="121"/>
      <c r="LA16" s="121"/>
      <c r="LB16" s="121"/>
      <c r="LC16" s="121"/>
      <c r="LD16" s="121"/>
      <c r="LE16" s="121"/>
      <c r="LF16" s="121"/>
      <c r="LG16" s="121"/>
      <c r="LH16" s="121"/>
      <c r="LI16" s="121"/>
      <c r="LJ16" s="121"/>
      <c r="LK16" s="121"/>
      <c r="LL16" s="121"/>
      <c r="LM16" s="121"/>
      <c r="LN16" s="121"/>
      <c r="LO16" s="121"/>
      <c r="LP16" s="121"/>
      <c r="LQ16" s="121"/>
      <c r="LR16" s="121"/>
      <c r="LS16" s="121"/>
      <c r="LT16" s="121"/>
      <c r="LU16" s="121"/>
      <c r="LV16" s="121"/>
      <c r="LW16" s="121"/>
      <c r="LX16" s="121"/>
      <c r="LY16" s="121"/>
      <c r="LZ16" s="121"/>
      <c r="MA16" s="121"/>
      <c r="MB16" s="121"/>
      <c r="MC16" s="121"/>
      <c r="MD16" s="121"/>
      <c r="ME16" s="121"/>
      <c r="MF16" s="121"/>
      <c r="MG16" s="121"/>
      <c r="MH16" s="121"/>
      <c r="MI16" s="121"/>
      <c r="MJ16" s="121"/>
      <c r="MK16" s="121"/>
      <c r="ML16" s="121"/>
      <c r="MM16" s="121"/>
      <c r="MN16" s="121"/>
      <c r="MO16" s="121"/>
      <c r="MP16" s="121"/>
      <c r="MQ16" s="121"/>
      <c r="MR16" s="121"/>
      <c r="MS16" s="121"/>
      <c r="MT16" s="121"/>
      <c r="MU16" s="121"/>
      <c r="MV16" s="121"/>
      <c r="MW16" s="121"/>
      <c r="MX16" s="121"/>
      <c r="MY16" s="121"/>
      <c r="MZ16" s="121"/>
      <c r="NA16" s="121"/>
      <c r="NB16" s="121"/>
      <c r="NC16" s="121"/>
      <c r="ND16" s="121"/>
      <c r="NE16" s="121"/>
      <c r="NF16" s="121"/>
      <c r="NG16" s="121"/>
      <c r="NH16" s="121"/>
      <c r="NI16" s="121"/>
      <c r="NJ16" s="121"/>
      <c r="NK16" s="121"/>
      <c r="NL16" s="121"/>
      <c r="NM16" s="121"/>
      <c r="NN16" s="121"/>
      <c r="NO16" s="121"/>
      <c r="NP16" s="121"/>
      <c r="NQ16" s="121"/>
      <c r="NR16" s="121"/>
      <c r="NS16" s="121"/>
      <c r="NT16" s="121"/>
      <c r="NU16" s="121"/>
      <c r="NV16" s="121"/>
      <c r="NW16" s="121"/>
      <c r="NX16" s="121"/>
      <c r="NY16" s="121"/>
      <c r="NZ16" s="121"/>
      <c r="OA16" s="121"/>
      <c r="OB16" s="121"/>
      <c r="OC16" s="121"/>
      <c r="OD16" s="121"/>
      <c r="OE16" s="121"/>
      <c r="OF16" s="121"/>
      <c r="OG16" s="121"/>
      <c r="OH16" s="121"/>
      <c r="OI16" s="121"/>
      <c r="OJ16" s="121"/>
      <c r="OK16" s="121"/>
      <c r="OL16" s="121"/>
      <c r="OM16" s="121"/>
      <c r="ON16" s="121"/>
      <c r="OO16" s="121"/>
      <c r="OP16" s="121"/>
      <c r="OQ16" s="121"/>
      <c r="OR16" s="121"/>
      <c r="OS16" s="121"/>
      <c r="OT16" s="121"/>
      <c r="OU16" s="121"/>
      <c r="OV16" s="121"/>
      <c r="OW16" s="121"/>
      <c r="OX16" s="121"/>
      <c r="OY16" s="121"/>
      <c r="OZ16" s="121"/>
      <c r="PA16" s="121"/>
      <c r="PB16" s="121"/>
      <c r="PC16" s="121"/>
    </row>
    <row r="17" spans="1:419" s="122" customFormat="1" ht="40.25" customHeight="1" thickBot="1">
      <c r="A17" s="85"/>
      <c r="B17" s="212" t="s">
        <v>14</v>
      </c>
      <c r="C17" s="212" t="s">
        <v>14</v>
      </c>
      <c r="D17" s="228">
        <f t="shared" si="0"/>
        <v>0</v>
      </c>
      <c r="E17" s="228">
        <f t="shared" si="1"/>
        <v>0</v>
      </c>
      <c r="F17" s="228">
        <f t="shared" si="2"/>
        <v>0</v>
      </c>
      <c r="G17" s="212" t="s">
        <v>14</v>
      </c>
      <c r="H17" s="212"/>
      <c r="I17" s="231"/>
      <c r="J17" s="231"/>
      <c r="K17" s="231"/>
      <c r="L17" s="87"/>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c r="IW17" s="121"/>
      <c r="IX17" s="121"/>
      <c r="IY17" s="121"/>
      <c r="IZ17" s="121"/>
      <c r="JA17" s="121"/>
      <c r="JB17" s="121"/>
      <c r="JC17" s="121"/>
      <c r="JD17" s="121"/>
      <c r="JE17" s="121"/>
      <c r="JF17" s="121"/>
      <c r="JG17" s="121"/>
      <c r="JH17" s="121"/>
      <c r="JI17" s="121"/>
      <c r="JJ17" s="121"/>
      <c r="JK17" s="121"/>
      <c r="JL17" s="121"/>
      <c r="JM17" s="121"/>
      <c r="JN17" s="121"/>
      <c r="JO17" s="121"/>
      <c r="JP17" s="121"/>
      <c r="JQ17" s="121"/>
      <c r="JR17" s="121"/>
      <c r="JS17" s="121"/>
      <c r="JT17" s="121"/>
      <c r="JU17" s="121"/>
      <c r="JV17" s="121"/>
      <c r="JW17" s="121"/>
      <c r="JX17" s="121"/>
      <c r="JY17" s="121"/>
      <c r="JZ17" s="121"/>
      <c r="KA17" s="121"/>
      <c r="KB17" s="121"/>
      <c r="KC17" s="121"/>
      <c r="KD17" s="121"/>
      <c r="KE17" s="121"/>
      <c r="KF17" s="121"/>
      <c r="KG17" s="121"/>
      <c r="KH17" s="121"/>
      <c r="KI17" s="121"/>
      <c r="KJ17" s="121"/>
      <c r="KK17" s="121"/>
      <c r="KL17" s="121"/>
      <c r="KM17" s="121"/>
      <c r="KN17" s="121"/>
      <c r="KO17" s="121"/>
      <c r="KP17" s="121"/>
      <c r="KQ17" s="121"/>
      <c r="KR17" s="121"/>
      <c r="KS17" s="121"/>
      <c r="KT17" s="121"/>
      <c r="KU17" s="121"/>
      <c r="KV17" s="121"/>
      <c r="KW17" s="121"/>
      <c r="KX17" s="121"/>
      <c r="KY17" s="121"/>
      <c r="KZ17" s="121"/>
      <c r="LA17" s="121"/>
      <c r="LB17" s="121"/>
      <c r="LC17" s="121"/>
      <c r="LD17" s="121"/>
      <c r="LE17" s="121"/>
      <c r="LF17" s="121"/>
      <c r="LG17" s="121"/>
      <c r="LH17" s="121"/>
      <c r="LI17" s="121"/>
      <c r="LJ17" s="121"/>
      <c r="LK17" s="121"/>
      <c r="LL17" s="121"/>
      <c r="LM17" s="121"/>
      <c r="LN17" s="121"/>
      <c r="LO17" s="121"/>
      <c r="LP17" s="121"/>
      <c r="LQ17" s="121"/>
      <c r="LR17" s="121"/>
      <c r="LS17" s="121"/>
      <c r="LT17" s="121"/>
      <c r="LU17" s="121"/>
      <c r="LV17" s="121"/>
      <c r="LW17" s="121"/>
      <c r="LX17" s="121"/>
      <c r="LY17" s="121"/>
      <c r="LZ17" s="121"/>
      <c r="MA17" s="121"/>
      <c r="MB17" s="121"/>
      <c r="MC17" s="121"/>
      <c r="MD17" s="121"/>
      <c r="ME17" s="121"/>
      <c r="MF17" s="121"/>
      <c r="MG17" s="121"/>
      <c r="MH17" s="121"/>
      <c r="MI17" s="121"/>
      <c r="MJ17" s="121"/>
      <c r="MK17" s="121"/>
      <c r="ML17" s="121"/>
      <c r="MM17" s="121"/>
      <c r="MN17" s="121"/>
      <c r="MO17" s="121"/>
      <c r="MP17" s="121"/>
      <c r="MQ17" s="121"/>
      <c r="MR17" s="121"/>
      <c r="MS17" s="121"/>
      <c r="MT17" s="121"/>
      <c r="MU17" s="121"/>
      <c r="MV17" s="121"/>
      <c r="MW17" s="121"/>
      <c r="MX17" s="121"/>
      <c r="MY17" s="121"/>
      <c r="MZ17" s="121"/>
      <c r="NA17" s="121"/>
      <c r="NB17" s="121"/>
      <c r="NC17" s="121"/>
      <c r="ND17" s="121"/>
      <c r="NE17" s="121"/>
      <c r="NF17" s="121"/>
      <c r="NG17" s="121"/>
      <c r="NH17" s="121"/>
      <c r="NI17" s="121"/>
      <c r="NJ17" s="121"/>
      <c r="NK17" s="121"/>
      <c r="NL17" s="121"/>
      <c r="NM17" s="121"/>
      <c r="NN17" s="121"/>
      <c r="NO17" s="121"/>
      <c r="NP17" s="121"/>
      <c r="NQ17" s="121"/>
      <c r="NR17" s="121"/>
      <c r="NS17" s="121"/>
      <c r="NT17" s="121"/>
      <c r="NU17" s="121"/>
      <c r="NV17" s="121"/>
      <c r="NW17" s="121"/>
      <c r="NX17" s="121"/>
      <c r="NY17" s="121"/>
      <c r="NZ17" s="121"/>
      <c r="OA17" s="121"/>
      <c r="OB17" s="121"/>
      <c r="OC17" s="121"/>
      <c r="OD17" s="121"/>
      <c r="OE17" s="121"/>
      <c r="OF17" s="121"/>
      <c r="OG17" s="121"/>
      <c r="OH17" s="121"/>
      <c r="OI17" s="121"/>
      <c r="OJ17" s="121"/>
      <c r="OK17" s="121"/>
      <c r="OL17" s="121"/>
      <c r="OM17" s="121"/>
      <c r="ON17" s="121"/>
      <c r="OO17" s="121"/>
      <c r="OP17" s="121"/>
      <c r="OQ17" s="121"/>
      <c r="OR17" s="121"/>
      <c r="OS17" s="121"/>
      <c r="OT17" s="121"/>
      <c r="OU17" s="121"/>
      <c r="OV17" s="121"/>
      <c r="OW17" s="121"/>
      <c r="OX17" s="121"/>
      <c r="OY17" s="121"/>
      <c r="OZ17" s="121"/>
      <c r="PA17" s="121"/>
      <c r="PB17" s="121"/>
      <c r="PC17" s="121"/>
    </row>
    <row r="18" spans="1:419" s="122" customFormat="1" ht="40.25" customHeight="1" thickBot="1">
      <c r="A18" s="85"/>
      <c r="B18" s="212" t="s">
        <v>14</v>
      </c>
      <c r="C18" s="212" t="s">
        <v>14</v>
      </c>
      <c r="D18" s="228">
        <f t="shared" si="0"/>
        <v>0</v>
      </c>
      <c r="E18" s="228">
        <f t="shared" si="1"/>
        <v>0</v>
      </c>
      <c r="F18" s="228">
        <f t="shared" si="2"/>
        <v>0</v>
      </c>
      <c r="G18" s="212" t="s">
        <v>14</v>
      </c>
      <c r="H18" s="212"/>
      <c r="I18" s="231"/>
      <c r="J18" s="231"/>
      <c r="K18" s="231"/>
      <c r="L18" s="87"/>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c r="IW18" s="121"/>
      <c r="IX18" s="121"/>
      <c r="IY18" s="121"/>
      <c r="IZ18" s="121"/>
      <c r="JA18" s="121"/>
      <c r="JB18" s="121"/>
      <c r="JC18" s="121"/>
      <c r="JD18" s="121"/>
      <c r="JE18" s="121"/>
      <c r="JF18" s="121"/>
      <c r="JG18" s="121"/>
      <c r="JH18" s="121"/>
      <c r="JI18" s="121"/>
      <c r="JJ18" s="121"/>
      <c r="JK18" s="121"/>
      <c r="JL18" s="121"/>
      <c r="JM18" s="121"/>
      <c r="JN18" s="121"/>
      <c r="JO18" s="121"/>
      <c r="JP18" s="121"/>
      <c r="JQ18" s="121"/>
      <c r="JR18" s="121"/>
      <c r="JS18" s="121"/>
      <c r="JT18" s="121"/>
      <c r="JU18" s="121"/>
      <c r="JV18" s="121"/>
      <c r="JW18" s="121"/>
      <c r="JX18" s="121"/>
      <c r="JY18" s="121"/>
      <c r="JZ18" s="121"/>
      <c r="KA18" s="121"/>
      <c r="KB18" s="121"/>
      <c r="KC18" s="121"/>
      <c r="KD18" s="121"/>
      <c r="KE18" s="121"/>
      <c r="KF18" s="121"/>
      <c r="KG18" s="121"/>
      <c r="KH18" s="121"/>
      <c r="KI18" s="121"/>
      <c r="KJ18" s="121"/>
      <c r="KK18" s="121"/>
      <c r="KL18" s="121"/>
      <c r="KM18" s="121"/>
      <c r="KN18" s="121"/>
      <c r="KO18" s="121"/>
      <c r="KP18" s="121"/>
      <c r="KQ18" s="121"/>
      <c r="KR18" s="121"/>
      <c r="KS18" s="121"/>
      <c r="KT18" s="121"/>
      <c r="KU18" s="121"/>
      <c r="KV18" s="121"/>
      <c r="KW18" s="121"/>
      <c r="KX18" s="121"/>
      <c r="KY18" s="121"/>
      <c r="KZ18" s="121"/>
      <c r="LA18" s="121"/>
      <c r="LB18" s="121"/>
      <c r="LC18" s="121"/>
      <c r="LD18" s="121"/>
      <c r="LE18" s="121"/>
      <c r="LF18" s="121"/>
      <c r="LG18" s="121"/>
      <c r="LH18" s="121"/>
      <c r="LI18" s="121"/>
      <c r="LJ18" s="121"/>
      <c r="LK18" s="121"/>
      <c r="LL18" s="121"/>
      <c r="LM18" s="121"/>
      <c r="LN18" s="121"/>
      <c r="LO18" s="121"/>
      <c r="LP18" s="121"/>
      <c r="LQ18" s="121"/>
      <c r="LR18" s="121"/>
      <c r="LS18" s="121"/>
      <c r="LT18" s="121"/>
      <c r="LU18" s="121"/>
      <c r="LV18" s="121"/>
      <c r="LW18" s="121"/>
      <c r="LX18" s="121"/>
      <c r="LY18" s="121"/>
      <c r="LZ18" s="121"/>
      <c r="MA18" s="121"/>
      <c r="MB18" s="121"/>
      <c r="MC18" s="121"/>
      <c r="MD18" s="121"/>
      <c r="ME18" s="121"/>
      <c r="MF18" s="121"/>
      <c r="MG18" s="121"/>
      <c r="MH18" s="121"/>
      <c r="MI18" s="121"/>
      <c r="MJ18" s="121"/>
      <c r="MK18" s="121"/>
      <c r="ML18" s="121"/>
      <c r="MM18" s="121"/>
      <c r="MN18" s="121"/>
      <c r="MO18" s="121"/>
      <c r="MP18" s="121"/>
      <c r="MQ18" s="121"/>
      <c r="MR18" s="121"/>
      <c r="MS18" s="121"/>
      <c r="MT18" s="121"/>
      <c r="MU18" s="121"/>
      <c r="MV18" s="121"/>
      <c r="MW18" s="121"/>
      <c r="MX18" s="121"/>
      <c r="MY18" s="121"/>
      <c r="MZ18" s="121"/>
      <c r="NA18" s="121"/>
      <c r="NB18" s="121"/>
      <c r="NC18" s="121"/>
      <c r="ND18" s="121"/>
      <c r="NE18" s="121"/>
      <c r="NF18" s="121"/>
      <c r="NG18" s="121"/>
      <c r="NH18" s="121"/>
      <c r="NI18" s="121"/>
      <c r="NJ18" s="121"/>
      <c r="NK18" s="121"/>
      <c r="NL18" s="121"/>
      <c r="NM18" s="121"/>
      <c r="NN18" s="121"/>
      <c r="NO18" s="121"/>
      <c r="NP18" s="121"/>
      <c r="NQ18" s="121"/>
      <c r="NR18" s="121"/>
      <c r="NS18" s="121"/>
      <c r="NT18" s="121"/>
      <c r="NU18" s="121"/>
      <c r="NV18" s="121"/>
      <c r="NW18" s="121"/>
      <c r="NX18" s="121"/>
      <c r="NY18" s="121"/>
      <c r="NZ18" s="121"/>
      <c r="OA18" s="121"/>
      <c r="OB18" s="121"/>
      <c r="OC18" s="121"/>
      <c r="OD18" s="121"/>
      <c r="OE18" s="121"/>
      <c r="OF18" s="121"/>
      <c r="OG18" s="121"/>
      <c r="OH18" s="121"/>
      <c r="OI18" s="121"/>
      <c r="OJ18" s="121"/>
      <c r="OK18" s="121"/>
      <c r="OL18" s="121"/>
      <c r="OM18" s="121"/>
      <c r="ON18" s="121"/>
      <c r="OO18" s="121"/>
      <c r="OP18" s="121"/>
      <c r="OQ18" s="121"/>
      <c r="OR18" s="121"/>
      <c r="OS18" s="121"/>
      <c r="OT18" s="121"/>
      <c r="OU18" s="121"/>
      <c r="OV18" s="121"/>
      <c r="OW18" s="121"/>
      <c r="OX18" s="121"/>
      <c r="OY18" s="121"/>
      <c r="OZ18" s="121"/>
      <c r="PA18" s="121"/>
      <c r="PB18" s="121"/>
      <c r="PC18" s="121"/>
    </row>
    <row r="19" spans="1:419" s="122" customFormat="1" ht="40.25" customHeight="1" thickBot="1">
      <c r="A19" s="85"/>
      <c r="B19" s="212" t="s">
        <v>14</v>
      </c>
      <c r="C19" s="212" t="s">
        <v>14</v>
      </c>
      <c r="D19" s="228">
        <f t="shared" si="0"/>
        <v>0</v>
      </c>
      <c r="E19" s="228">
        <f t="shared" si="1"/>
        <v>0</v>
      </c>
      <c r="F19" s="228">
        <f t="shared" si="2"/>
        <v>0</v>
      </c>
      <c r="G19" s="212" t="s">
        <v>14</v>
      </c>
      <c r="H19" s="212"/>
      <c r="I19" s="231"/>
      <c r="J19" s="231"/>
      <c r="K19" s="231"/>
      <c r="L19" s="87"/>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1"/>
      <c r="IP19" s="121"/>
      <c r="IQ19" s="121"/>
      <c r="IR19" s="121"/>
      <c r="IS19" s="121"/>
      <c r="IT19" s="121"/>
      <c r="IU19" s="121"/>
      <c r="IV19" s="121"/>
      <c r="IW19" s="121"/>
      <c r="IX19" s="121"/>
      <c r="IY19" s="121"/>
      <c r="IZ19" s="121"/>
      <c r="JA19" s="121"/>
      <c r="JB19" s="121"/>
      <c r="JC19" s="121"/>
      <c r="JD19" s="121"/>
      <c r="JE19" s="121"/>
      <c r="JF19" s="121"/>
      <c r="JG19" s="121"/>
      <c r="JH19" s="121"/>
      <c r="JI19" s="121"/>
      <c r="JJ19" s="121"/>
      <c r="JK19" s="121"/>
      <c r="JL19" s="121"/>
      <c r="JM19" s="121"/>
      <c r="JN19" s="121"/>
      <c r="JO19" s="121"/>
      <c r="JP19" s="121"/>
      <c r="JQ19" s="121"/>
      <c r="JR19" s="121"/>
      <c r="JS19" s="121"/>
      <c r="JT19" s="121"/>
      <c r="JU19" s="121"/>
      <c r="JV19" s="121"/>
      <c r="JW19" s="121"/>
      <c r="JX19" s="121"/>
      <c r="JY19" s="121"/>
      <c r="JZ19" s="121"/>
      <c r="KA19" s="121"/>
      <c r="KB19" s="121"/>
      <c r="KC19" s="121"/>
      <c r="KD19" s="121"/>
      <c r="KE19" s="121"/>
      <c r="KF19" s="121"/>
      <c r="KG19" s="121"/>
      <c r="KH19" s="121"/>
      <c r="KI19" s="121"/>
      <c r="KJ19" s="121"/>
      <c r="KK19" s="121"/>
      <c r="KL19" s="121"/>
      <c r="KM19" s="121"/>
      <c r="KN19" s="121"/>
      <c r="KO19" s="121"/>
      <c r="KP19" s="121"/>
      <c r="KQ19" s="121"/>
      <c r="KR19" s="121"/>
      <c r="KS19" s="121"/>
      <c r="KT19" s="121"/>
      <c r="KU19" s="121"/>
      <c r="KV19" s="121"/>
      <c r="KW19" s="121"/>
      <c r="KX19" s="121"/>
      <c r="KY19" s="121"/>
      <c r="KZ19" s="121"/>
      <c r="LA19" s="121"/>
      <c r="LB19" s="121"/>
      <c r="LC19" s="121"/>
      <c r="LD19" s="121"/>
      <c r="LE19" s="121"/>
      <c r="LF19" s="121"/>
      <c r="LG19" s="121"/>
      <c r="LH19" s="121"/>
      <c r="LI19" s="121"/>
      <c r="LJ19" s="121"/>
      <c r="LK19" s="121"/>
      <c r="LL19" s="121"/>
      <c r="LM19" s="121"/>
      <c r="LN19" s="121"/>
      <c r="LO19" s="121"/>
      <c r="LP19" s="121"/>
      <c r="LQ19" s="121"/>
      <c r="LR19" s="121"/>
      <c r="LS19" s="121"/>
      <c r="LT19" s="121"/>
      <c r="LU19" s="121"/>
      <c r="LV19" s="121"/>
      <c r="LW19" s="121"/>
      <c r="LX19" s="121"/>
      <c r="LY19" s="121"/>
      <c r="LZ19" s="121"/>
      <c r="MA19" s="121"/>
      <c r="MB19" s="121"/>
      <c r="MC19" s="121"/>
      <c r="MD19" s="121"/>
      <c r="ME19" s="121"/>
      <c r="MF19" s="121"/>
      <c r="MG19" s="121"/>
      <c r="MH19" s="121"/>
      <c r="MI19" s="121"/>
      <c r="MJ19" s="121"/>
      <c r="MK19" s="121"/>
      <c r="ML19" s="121"/>
      <c r="MM19" s="121"/>
      <c r="MN19" s="121"/>
      <c r="MO19" s="121"/>
      <c r="MP19" s="121"/>
      <c r="MQ19" s="121"/>
      <c r="MR19" s="121"/>
      <c r="MS19" s="121"/>
      <c r="MT19" s="121"/>
      <c r="MU19" s="121"/>
      <c r="MV19" s="121"/>
      <c r="MW19" s="121"/>
      <c r="MX19" s="121"/>
      <c r="MY19" s="121"/>
      <c r="MZ19" s="121"/>
      <c r="NA19" s="121"/>
      <c r="NB19" s="121"/>
      <c r="NC19" s="121"/>
      <c r="ND19" s="121"/>
      <c r="NE19" s="121"/>
      <c r="NF19" s="121"/>
      <c r="NG19" s="121"/>
      <c r="NH19" s="121"/>
      <c r="NI19" s="121"/>
      <c r="NJ19" s="121"/>
      <c r="NK19" s="121"/>
      <c r="NL19" s="121"/>
      <c r="NM19" s="121"/>
      <c r="NN19" s="121"/>
      <c r="NO19" s="121"/>
      <c r="NP19" s="121"/>
      <c r="NQ19" s="121"/>
      <c r="NR19" s="121"/>
      <c r="NS19" s="121"/>
      <c r="NT19" s="121"/>
      <c r="NU19" s="121"/>
      <c r="NV19" s="121"/>
      <c r="NW19" s="121"/>
      <c r="NX19" s="121"/>
      <c r="NY19" s="121"/>
      <c r="NZ19" s="121"/>
      <c r="OA19" s="121"/>
      <c r="OB19" s="121"/>
      <c r="OC19" s="121"/>
      <c r="OD19" s="121"/>
      <c r="OE19" s="121"/>
      <c r="OF19" s="121"/>
      <c r="OG19" s="121"/>
      <c r="OH19" s="121"/>
      <c r="OI19" s="121"/>
      <c r="OJ19" s="121"/>
      <c r="OK19" s="121"/>
      <c r="OL19" s="121"/>
      <c r="OM19" s="121"/>
      <c r="ON19" s="121"/>
      <c r="OO19" s="121"/>
      <c r="OP19" s="121"/>
      <c r="OQ19" s="121"/>
      <c r="OR19" s="121"/>
      <c r="OS19" s="121"/>
      <c r="OT19" s="121"/>
      <c r="OU19" s="121"/>
      <c r="OV19" s="121"/>
      <c r="OW19" s="121"/>
      <c r="OX19" s="121"/>
      <c r="OY19" s="121"/>
      <c r="OZ19" s="121"/>
      <c r="PA19" s="121"/>
      <c r="PB19" s="121"/>
      <c r="PC19" s="121"/>
    </row>
    <row r="20" spans="1:419" s="122" customFormat="1" ht="40.25" customHeight="1" thickBot="1">
      <c r="A20" s="85"/>
      <c r="B20" s="212" t="s">
        <v>14</v>
      </c>
      <c r="C20" s="212" t="s">
        <v>14</v>
      </c>
      <c r="D20" s="228">
        <f t="shared" si="0"/>
        <v>0</v>
      </c>
      <c r="E20" s="228">
        <f t="shared" si="1"/>
        <v>0</v>
      </c>
      <c r="F20" s="228">
        <f t="shared" si="2"/>
        <v>0</v>
      </c>
      <c r="G20" s="212" t="s">
        <v>14</v>
      </c>
      <c r="H20" s="212"/>
      <c r="I20" s="231"/>
      <c r="J20" s="231"/>
      <c r="K20" s="231"/>
      <c r="L20" s="87"/>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1"/>
      <c r="IP20" s="121"/>
      <c r="IQ20" s="121"/>
      <c r="IR20" s="121"/>
      <c r="IS20" s="121"/>
      <c r="IT20" s="121"/>
      <c r="IU20" s="121"/>
      <c r="IV20" s="121"/>
      <c r="IW20" s="121"/>
      <c r="IX20" s="121"/>
      <c r="IY20" s="121"/>
      <c r="IZ20" s="121"/>
      <c r="JA20" s="121"/>
      <c r="JB20" s="121"/>
      <c r="JC20" s="121"/>
      <c r="JD20" s="121"/>
      <c r="JE20" s="121"/>
      <c r="JF20" s="121"/>
      <c r="JG20" s="121"/>
      <c r="JH20" s="121"/>
      <c r="JI20" s="121"/>
      <c r="JJ20" s="121"/>
      <c r="JK20" s="121"/>
      <c r="JL20" s="121"/>
      <c r="JM20" s="121"/>
      <c r="JN20" s="121"/>
      <c r="JO20" s="121"/>
      <c r="JP20" s="121"/>
      <c r="JQ20" s="121"/>
      <c r="JR20" s="121"/>
      <c r="JS20" s="121"/>
      <c r="JT20" s="121"/>
      <c r="JU20" s="121"/>
      <c r="JV20" s="121"/>
      <c r="JW20" s="121"/>
      <c r="JX20" s="121"/>
      <c r="JY20" s="121"/>
      <c r="JZ20" s="121"/>
      <c r="KA20" s="121"/>
      <c r="KB20" s="121"/>
      <c r="KC20" s="121"/>
      <c r="KD20" s="121"/>
      <c r="KE20" s="121"/>
      <c r="KF20" s="121"/>
      <c r="KG20" s="121"/>
      <c r="KH20" s="121"/>
      <c r="KI20" s="121"/>
      <c r="KJ20" s="121"/>
      <c r="KK20" s="121"/>
      <c r="KL20" s="121"/>
      <c r="KM20" s="121"/>
      <c r="KN20" s="121"/>
      <c r="KO20" s="121"/>
      <c r="KP20" s="121"/>
      <c r="KQ20" s="121"/>
      <c r="KR20" s="121"/>
      <c r="KS20" s="121"/>
      <c r="KT20" s="121"/>
      <c r="KU20" s="121"/>
      <c r="KV20" s="121"/>
      <c r="KW20" s="121"/>
      <c r="KX20" s="121"/>
      <c r="KY20" s="121"/>
      <c r="KZ20" s="121"/>
      <c r="LA20" s="121"/>
      <c r="LB20" s="121"/>
      <c r="LC20" s="121"/>
      <c r="LD20" s="121"/>
      <c r="LE20" s="121"/>
      <c r="LF20" s="121"/>
      <c r="LG20" s="121"/>
      <c r="LH20" s="121"/>
      <c r="LI20" s="121"/>
      <c r="LJ20" s="121"/>
      <c r="LK20" s="121"/>
      <c r="LL20" s="121"/>
      <c r="LM20" s="121"/>
      <c r="LN20" s="121"/>
      <c r="LO20" s="121"/>
      <c r="LP20" s="121"/>
      <c r="LQ20" s="121"/>
      <c r="LR20" s="121"/>
      <c r="LS20" s="121"/>
      <c r="LT20" s="121"/>
      <c r="LU20" s="121"/>
      <c r="LV20" s="121"/>
      <c r="LW20" s="121"/>
      <c r="LX20" s="121"/>
      <c r="LY20" s="121"/>
      <c r="LZ20" s="121"/>
      <c r="MA20" s="121"/>
      <c r="MB20" s="121"/>
      <c r="MC20" s="121"/>
      <c r="MD20" s="121"/>
      <c r="ME20" s="121"/>
      <c r="MF20" s="121"/>
      <c r="MG20" s="121"/>
      <c r="MH20" s="121"/>
      <c r="MI20" s="121"/>
      <c r="MJ20" s="121"/>
      <c r="MK20" s="121"/>
      <c r="ML20" s="121"/>
      <c r="MM20" s="121"/>
      <c r="MN20" s="121"/>
      <c r="MO20" s="121"/>
      <c r="MP20" s="121"/>
      <c r="MQ20" s="121"/>
      <c r="MR20" s="121"/>
      <c r="MS20" s="121"/>
      <c r="MT20" s="121"/>
      <c r="MU20" s="121"/>
      <c r="MV20" s="121"/>
      <c r="MW20" s="121"/>
      <c r="MX20" s="121"/>
      <c r="MY20" s="121"/>
      <c r="MZ20" s="121"/>
      <c r="NA20" s="121"/>
      <c r="NB20" s="121"/>
      <c r="NC20" s="121"/>
      <c r="ND20" s="121"/>
      <c r="NE20" s="121"/>
      <c r="NF20" s="121"/>
      <c r="NG20" s="121"/>
      <c r="NH20" s="121"/>
      <c r="NI20" s="121"/>
      <c r="NJ20" s="121"/>
      <c r="NK20" s="121"/>
      <c r="NL20" s="121"/>
      <c r="NM20" s="121"/>
      <c r="NN20" s="121"/>
      <c r="NO20" s="121"/>
      <c r="NP20" s="121"/>
      <c r="NQ20" s="121"/>
      <c r="NR20" s="121"/>
      <c r="NS20" s="121"/>
      <c r="NT20" s="121"/>
      <c r="NU20" s="121"/>
      <c r="NV20" s="121"/>
      <c r="NW20" s="121"/>
      <c r="NX20" s="121"/>
      <c r="NY20" s="121"/>
      <c r="NZ20" s="121"/>
      <c r="OA20" s="121"/>
      <c r="OB20" s="121"/>
      <c r="OC20" s="121"/>
      <c r="OD20" s="121"/>
      <c r="OE20" s="121"/>
      <c r="OF20" s="121"/>
      <c r="OG20" s="121"/>
      <c r="OH20" s="121"/>
      <c r="OI20" s="121"/>
      <c r="OJ20" s="121"/>
      <c r="OK20" s="121"/>
      <c r="OL20" s="121"/>
      <c r="OM20" s="121"/>
      <c r="ON20" s="121"/>
      <c r="OO20" s="121"/>
      <c r="OP20" s="121"/>
      <c r="OQ20" s="121"/>
      <c r="OR20" s="121"/>
      <c r="OS20" s="121"/>
      <c r="OT20" s="121"/>
      <c r="OU20" s="121"/>
      <c r="OV20" s="121"/>
      <c r="OW20" s="121"/>
      <c r="OX20" s="121"/>
      <c r="OY20" s="121"/>
      <c r="OZ20" s="121"/>
      <c r="PA20" s="121"/>
      <c r="PB20" s="121"/>
      <c r="PC20" s="121"/>
    </row>
    <row r="21" spans="1:419" s="122" customFormat="1" ht="40.25" customHeight="1" thickBot="1">
      <c r="A21" s="85"/>
      <c r="B21" s="212" t="s">
        <v>14</v>
      </c>
      <c r="C21" s="212" t="s">
        <v>14</v>
      </c>
      <c r="D21" s="228">
        <f t="shared" si="0"/>
        <v>0</v>
      </c>
      <c r="E21" s="228">
        <f t="shared" si="1"/>
        <v>0</v>
      </c>
      <c r="F21" s="228">
        <f t="shared" si="2"/>
        <v>0</v>
      </c>
      <c r="G21" s="212" t="s">
        <v>14</v>
      </c>
      <c r="H21" s="212"/>
      <c r="I21" s="231"/>
      <c r="J21" s="231"/>
      <c r="K21" s="231"/>
      <c r="L21" s="87"/>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1"/>
      <c r="IP21" s="121"/>
      <c r="IQ21" s="121"/>
      <c r="IR21" s="121"/>
      <c r="IS21" s="121"/>
      <c r="IT21" s="121"/>
      <c r="IU21" s="121"/>
      <c r="IV21" s="121"/>
      <c r="IW21" s="121"/>
      <c r="IX21" s="121"/>
      <c r="IY21" s="121"/>
      <c r="IZ21" s="121"/>
      <c r="JA21" s="121"/>
      <c r="JB21" s="121"/>
      <c r="JC21" s="121"/>
      <c r="JD21" s="121"/>
      <c r="JE21" s="121"/>
      <c r="JF21" s="121"/>
      <c r="JG21" s="121"/>
      <c r="JH21" s="121"/>
      <c r="JI21" s="121"/>
      <c r="JJ21" s="121"/>
      <c r="JK21" s="121"/>
      <c r="JL21" s="121"/>
      <c r="JM21" s="121"/>
      <c r="JN21" s="121"/>
      <c r="JO21" s="121"/>
      <c r="JP21" s="121"/>
      <c r="JQ21" s="121"/>
      <c r="JR21" s="121"/>
      <c r="JS21" s="121"/>
      <c r="JT21" s="121"/>
      <c r="JU21" s="121"/>
      <c r="JV21" s="121"/>
      <c r="JW21" s="121"/>
      <c r="JX21" s="121"/>
      <c r="JY21" s="121"/>
      <c r="JZ21" s="121"/>
      <c r="KA21" s="121"/>
      <c r="KB21" s="121"/>
      <c r="KC21" s="121"/>
      <c r="KD21" s="121"/>
      <c r="KE21" s="121"/>
      <c r="KF21" s="121"/>
      <c r="KG21" s="121"/>
      <c r="KH21" s="121"/>
      <c r="KI21" s="121"/>
      <c r="KJ21" s="121"/>
      <c r="KK21" s="121"/>
      <c r="KL21" s="121"/>
      <c r="KM21" s="121"/>
      <c r="KN21" s="121"/>
      <c r="KO21" s="121"/>
      <c r="KP21" s="121"/>
      <c r="KQ21" s="121"/>
      <c r="KR21" s="121"/>
      <c r="KS21" s="121"/>
      <c r="KT21" s="121"/>
      <c r="KU21" s="121"/>
      <c r="KV21" s="121"/>
      <c r="KW21" s="121"/>
      <c r="KX21" s="121"/>
      <c r="KY21" s="121"/>
      <c r="KZ21" s="121"/>
      <c r="LA21" s="121"/>
      <c r="LB21" s="121"/>
      <c r="LC21" s="121"/>
      <c r="LD21" s="121"/>
      <c r="LE21" s="121"/>
      <c r="LF21" s="121"/>
      <c r="LG21" s="121"/>
      <c r="LH21" s="121"/>
      <c r="LI21" s="121"/>
      <c r="LJ21" s="121"/>
      <c r="LK21" s="121"/>
      <c r="LL21" s="121"/>
      <c r="LM21" s="121"/>
      <c r="LN21" s="121"/>
      <c r="LO21" s="121"/>
      <c r="LP21" s="121"/>
      <c r="LQ21" s="121"/>
      <c r="LR21" s="121"/>
      <c r="LS21" s="121"/>
      <c r="LT21" s="121"/>
      <c r="LU21" s="121"/>
      <c r="LV21" s="121"/>
      <c r="LW21" s="121"/>
      <c r="LX21" s="121"/>
      <c r="LY21" s="121"/>
      <c r="LZ21" s="121"/>
      <c r="MA21" s="121"/>
      <c r="MB21" s="121"/>
      <c r="MC21" s="121"/>
      <c r="MD21" s="121"/>
      <c r="ME21" s="121"/>
      <c r="MF21" s="121"/>
      <c r="MG21" s="121"/>
      <c r="MH21" s="121"/>
      <c r="MI21" s="121"/>
      <c r="MJ21" s="121"/>
      <c r="MK21" s="121"/>
      <c r="ML21" s="121"/>
      <c r="MM21" s="121"/>
      <c r="MN21" s="121"/>
      <c r="MO21" s="121"/>
      <c r="MP21" s="121"/>
      <c r="MQ21" s="121"/>
      <c r="MR21" s="121"/>
      <c r="MS21" s="121"/>
      <c r="MT21" s="121"/>
      <c r="MU21" s="121"/>
      <c r="MV21" s="121"/>
      <c r="MW21" s="121"/>
      <c r="MX21" s="121"/>
      <c r="MY21" s="121"/>
      <c r="MZ21" s="121"/>
      <c r="NA21" s="121"/>
      <c r="NB21" s="121"/>
      <c r="NC21" s="121"/>
      <c r="ND21" s="121"/>
      <c r="NE21" s="121"/>
      <c r="NF21" s="121"/>
      <c r="NG21" s="121"/>
      <c r="NH21" s="121"/>
      <c r="NI21" s="121"/>
      <c r="NJ21" s="121"/>
      <c r="NK21" s="121"/>
      <c r="NL21" s="121"/>
      <c r="NM21" s="121"/>
      <c r="NN21" s="121"/>
      <c r="NO21" s="121"/>
      <c r="NP21" s="121"/>
      <c r="NQ21" s="121"/>
      <c r="NR21" s="121"/>
      <c r="NS21" s="121"/>
      <c r="NT21" s="121"/>
      <c r="NU21" s="121"/>
      <c r="NV21" s="121"/>
      <c r="NW21" s="121"/>
      <c r="NX21" s="121"/>
      <c r="NY21" s="121"/>
      <c r="NZ21" s="121"/>
      <c r="OA21" s="121"/>
      <c r="OB21" s="121"/>
      <c r="OC21" s="121"/>
      <c r="OD21" s="121"/>
      <c r="OE21" s="121"/>
      <c r="OF21" s="121"/>
      <c r="OG21" s="121"/>
      <c r="OH21" s="121"/>
      <c r="OI21" s="121"/>
      <c r="OJ21" s="121"/>
      <c r="OK21" s="121"/>
      <c r="OL21" s="121"/>
      <c r="OM21" s="121"/>
      <c r="ON21" s="121"/>
      <c r="OO21" s="121"/>
      <c r="OP21" s="121"/>
      <c r="OQ21" s="121"/>
      <c r="OR21" s="121"/>
      <c r="OS21" s="121"/>
      <c r="OT21" s="121"/>
      <c r="OU21" s="121"/>
      <c r="OV21" s="121"/>
      <c r="OW21" s="121"/>
      <c r="OX21" s="121"/>
      <c r="OY21" s="121"/>
      <c r="OZ21" s="121"/>
      <c r="PA21" s="121"/>
      <c r="PB21" s="121"/>
      <c r="PC21" s="121"/>
    </row>
    <row r="22" spans="1:419" s="122" customFormat="1" ht="40.25" customHeight="1" thickBot="1">
      <c r="A22" s="85"/>
      <c r="B22" s="212" t="s">
        <v>14</v>
      </c>
      <c r="C22" s="212" t="s">
        <v>14</v>
      </c>
      <c r="D22" s="228">
        <f t="shared" si="0"/>
        <v>0</v>
      </c>
      <c r="E22" s="228">
        <f t="shared" si="1"/>
        <v>0</v>
      </c>
      <c r="F22" s="228">
        <f t="shared" si="2"/>
        <v>0</v>
      </c>
      <c r="G22" s="212" t="s">
        <v>14</v>
      </c>
      <c r="H22" s="212"/>
      <c r="I22" s="231"/>
      <c r="J22" s="231"/>
      <c r="K22" s="231"/>
      <c r="L22" s="87"/>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1"/>
      <c r="IP22" s="121"/>
      <c r="IQ22" s="121"/>
      <c r="IR22" s="121"/>
      <c r="IS22" s="121"/>
      <c r="IT22" s="121"/>
      <c r="IU22" s="121"/>
      <c r="IV22" s="121"/>
      <c r="IW22" s="121"/>
      <c r="IX22" s="121"/>
      <c r="IY22" s="121"/>
      <c r="IZ22" s="121"/>
      <c r="JA22" s="121"/>
      <c r="JB22" s="121"/>
      <c r="JC22" s="121"/>
      <c r="JD22" s="121"/>
      <c r="JE22" s="121"/>
      <c r="JF22" s="121"/>
      <c r="JG22" s="121"/>
      <c r="JH22" s="121"/>
      <c r="JI22" s="121"/>
      <c r="JJ22" s="121"/>
      <c r="JK22" s="121"/>
      <c r="JL22" s="121"/>
      <c r="JM22" s="121"/>
      <c r="JN22" s="121"/>
      <c r="JO22" s="121"/>
      <c r="JP22" s="121"/>
      <c r="JQ22" s="121"/>
      <c r="JR22" s="121"/>
      <c r="JS22" s="121"/>
      <c r="JT22" s="121"/>
      <c r="JU22" s="121"/>
      <c r="JV22" s="121"/>
      <c r="JW22" s="121"/>
      <c r="JX22" s="121"/>
      <c r="JY22" s="121"/>
      <c r="JZ22" s="121"/>
      <c r="KA22" s="121"/>
      <c r="KB22" s="121"/>
      <c r="KC22" s="121"/>
      <c r="KD22" s="121"/>
      <c r="KE22" s="121"/>
      <c r="KF22" s="121"/>
      <c r="KG22" s="121"/>
      <c r="KH22" s="121"/>
      <c r="KI22" s="121"/>
      <c r="KJ22" s="121"/>
      <c r="KK22" s="121"/>
      <c r="KL22" s="121"/>
      <c r="KM22" s="121"/>
      <c r="KN22" s="121"/>
      <c r="KO22" s="121"/>
      <c r="KP22" s="121"/>
      <c r="KQ22" s="121"/>
      <c r="KR22" s="121"/>
      <c r="KS22" s="121"/>
      <c r="KT22" s="121"/>
      <c r="KU22" s="121"/>
      <c r="KV22" s="121"/>
      <c r="KW22" s="121"/>
      <c r="KX22" s="121"/>
      <c r="KY22" s="121"/>
      <c r="KZ22" s="121"/>
      <c r="LA22" s="121"/>
      <c r="LB22" s="121"/>
      <c r="LC22" s="121"/>
      <c r="LD22" s="121"/>
      <c r="LE22" s="121"/>
      <c r="LF22" s="121"/>
      <c r="LG22" s="121"/>
      <c r="LH22" s="121"/>
      <c r="LI22" s="121"/>
      <c r="LJ22" s="121"/>
      <c r="LK22" s="121"/>
      <c r="LL22" s="121"/>
      <c r="LM22" s="121"/>
      <c r="LN22" s="121"/>
      <c r="LO22" s="121"/>
      <c r="LP22" s="121"/>
      <c r="LQ22" s="121"/>
      <c r="LR22" s="121"/>
      <c r="LS22" s="121"/>
      <c r="LT22" s="121"/>
      <c r="LU22" s="121"/>
      <c r="LV22" s="121"/>
      <c r="LW22" s="121"/>
      <c r="LX22" s="121"/>
      <c r="LY22" s="121"/>
      <c r="LZ22" s="121"/>
      <c r="MA22" s="121"/>
      <c r="MB22" s="121"/>
      <c r="MC22" s="121"/>
      <c r="MD22" s="121"/>
      <c r="ME22" s="121"/>
      <c r="MF22" s="121"/>
      <c r="MG22" s="121"/>
      <c r="MH22" s="121"/>
      <c r="MI22" s="121"/>
      <c r="MJ22" s="121"/>
      <c r="MK22" s="121"/>
      <c r="ML22" s="121"/>
      <c r="MM22" s="121"/>
      <c r="MN22" s="121"/>
      <c r="MO22" s="121"/>
      <c r="MP22" s="121"/>
      <c r="MQ22" s="121"/>
      <c r="MR22" s="121"/>
      <c r="MS22" s="121"/>
      <c r="MT22" s="121"/>
      <c r="MU22" s="121"/>
      <c r="MV22" s="121"/>
      <c r="MW22" s="121"/>
      <c r="MX22" s="121"/>
      <c r="MY22" s="121"/>
      <c r="MZ22" s="121"/>
      <c r="NA22" s="121"/>
      <c r="NB22" s="121"/>
      <c r="NC22" s="121"/>
      <c r="ND22" s="121"/>
      <c r="NE22" s="121"/>
      <c r="NF22" s="121"/>
      <c r="NG22" s="121"/>
      <c r="NH22" s="121"/>
      <c r="NI22" s="121"/>
      <c r="NJ22" s="121"/>
      <c r="NK22" s="121"/>
      <c r="NL22" s="121"/>
      <c r="NM22" s="121"/>
      <c r="NN22" s="121"/>
      <c r="NO22" s="121"/>
      <c r="NP22" s="121"/>
      <c r="NQ22" s="121"/>
      <c r="NR22" s="121"/>
      <c r="NS22" s="121"/>
      <c r="NT22" s="121"/>
      <c r="NU22" s="121"/>
      <c r="NV22" s="121"/>
      <c r="NW22" s="121"/>
      <c r="NX22" s="121"/>
      <c r="NY22" s="121"/>
      <c r="NZ22" s="121"/>
      <c r="OA22" s="121"/>
      <c r="OB22" s="121"/>
      <c r="OC22" s="121"/>
      <c r="OD22" s="121"/>
      <c r="OE22" s="121"/>
      <c r="OF22" s="121"/>
      <c r="OG22" s="121"/>
      <c r="OH22" s="121"/>
      <c r="OI22" s="121"/>
      <c r="OJ22" s="121"/>
      <c r="OK22" s="121"/>
      <c r="OL22" s="121"/>
      <c r="OM22" s="121"/>
      <c r="ON22" s="121"/>
      <c r="OO22" s="121"/>
      <c r="OP22" s="121"/>
      <c r="OQ22" s="121"/>
      <c r="OR22" s="121"/>
      <c r="OS22" s="121"/>
      <c r="OT22" s="121"/>
      <c r="OU22" s="121"/>
      <c r="OV22" s="121"/>
      <c r="OW22" s="121"/>
      <c r="OX22" s="121"/>
      <c r="OY22" s="121"/>
      <c r="OZ22" s="121"/>
      <c r="PA22" s="121"/>
      <c r="PB22" s="121"/>
      <c r="PC22" s="121"/>
    </row>
    <row r="23" spans="1:419" s="122" customFormat="1" ht="40.25" customHeight="1" thickBot="1">
      <c r="A23" s="85"/>
      <c r="B23" s="212" t="s">
        <v>14</v>
      </c>
      <c r="C23" s="212" t="s">
        <v>14</v>
      </c>
      <c r="D23" s="228">
        <f t="shared" si="0"/>
        <v>0</v>
      </c>
      <c r="E23" s="228">
        <f t="shared" si="1"/>
        <v>0</v>
      </c>
      <c r="F23" s="228">
        <f t="shared" si="2"/>
        <v>0</v>
      </c>
      <c r="G23" s="212" t="s">
        <v>14</v>
      </c>
      <c r="H23" s="212"/>
      <c r="I23" s="231"/>
      <c r="J23" s="231"/>
      <c r="K23" s="231"/>
      <c r="L23" s="87"/>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1"/>
      <c r="IP23" s="121"/>
      <c r="IQ23" s="121"/>
      <c r="IR23" s="121"/>
      <c r="IS23" s="121"/>
      <c r="IT23" s="121"/>
      <c r="IU23" s="121"/>
      <c r="IV23" s="121"/>
      <c r="IW23" s="121"/>
      <c r="IX23" s="121"/>
      <c r="IY23" s="121"/>
      <c r="IZ23" s="121"/>
      <c r="JA23" s="121"/>
      <c r="JB23" s="121"/>
      <c r="JC23" s="121"/>
      <c r="JD23" s="121"/>
      <c r="JE23" s="121"/>
      <c r="JF23" s="121"/>
      <c r="JG23" s="121"/>
      <c r="JH23" s="121"/>
      <c r="JI23" s="121"/>
      <c r="JJ23" s="121"/>
      <c r="JK23" s="121"/>
      <c r="JL23" s="121"/>
      <c r="JM23" s="121"/>
      <c r="JN23" s="121"/>
      <c r="JO23" s="121"/>
      <c r="JP23" s="121"/>
      <c r="JQ23" s="121"/>
      <c r="JR23" s="121"/>
      <c r="JS23" s="121"/>
      <c r="JT23" s="121"/>
      <c r="JU23" s="121"/>
      <c r="JV23" s="121"/>
      <c r="JW23" s="121"/>
      <c r="JX23" s="121"/>
      <c r="JY23" s="121"/>
      <c r="JZ23" s="121"/>
      <c r="KA23" s="121"/>
      <c r="KB23" s="121"/>
      <c r="KC23" s="121"/>
      <c r="KD23" s="121"/>
      <c r="KE23" s="121"/>
      <c r="KF23" s="121"/>
      <c r="KG23" s="121"/>
      <c r="KH23" s="121"/>
      <c r="KI23" s="121"/>
      <c r="KJ23" s="121"/>
      <c r="KK23" s="121"/>
      <c r="KL23" s="121"/>
      <c r="KM23" s="121"/>
      <c r="KN23" s="121"/>
      <c r="KO23" s="121"/>
      <c r="KP23" s="121"/>
      <c r="KQ23" s="121"/>
      <c r="KR23" s="121"/>
      <c r="KS23" s="121"/>
      <c r="KT23" s="121"/>
      <c r="KU23" s="121"/>
      <c r="KV23" s="121"/>
      <c r="KW23" s="121"/>
      <c r="KX23" s="121"/>
      <c r="KY23" s="121"/>
      <c r="KZ23" s="121"/>
      <c r="LA23" s="121"/>
      <c r="LB23" s="121"/>
      <c r="LC23" s="121"/>
      <c r="LD23" s="121"/>
      <c r="LE23" s="121"/>
      <c r="LF23" s="121"/>
      <c r="LG23" s="121"/>
      <c r="LH23" s="121"/>
      <c r="LI23" s="121"/>
      <c r="LJ23" s="121"/>
      <c r="LK23" s="121"/>
      <c r="LL23" s="121"/>
      <c r="LM23" s="121"/>
      <c r="LN23" s="121"/>
      <c r="LO23" s="121"/>
      <c r="LP23" s="121"/>
      <c r="LQ23" s="121"/>
      <c r="LR23" s="121"/>
      <c r="LS23" s="121"/>
      <c r="LT23" s="121"/>
      <c r="LU23" s="121"/>
      <c r="LV23" s="121"/>
      <c r="LW23" s="121"/>
      <c r="LX23" s="121"/>
      <c r="LY23" s="121"/>
      <c r="LZ23" s="121"/>
      <c r="MA23" s="121"/>
      <c r="MB23" s="121"/>
      <c r="MC23" s="121"/>
      <c r="MD23" s="121"/>
      <c r="ME23" s="121"/>
      <c r="MF23" s="121"/>
      <c r="MG23" s="121"/>
      <c r="MH23" s="121"/>
      <c r="MI23" s="121"/>
      <c r="MJ23" s="121"/>
      <c r="MK23" s="121"/>
      <c r="ML23" s="121"/>
      <c r="MM23" s="121"/>
      <c r="MN23" s="121"/>
      <c r="MO23" s="121"/>
      <c r="MP23" s="121"/>
      <c r="MQ23" s="121"/>
      <c r="MR23" s="121"/>
      <c r="MS23" s="121"/>
      <c r="MT23" s="121"/>
      <c r="MU23" s="121"/>
      <c r="MV23" s="121"/>
      <c r="MW23" s="121"/>
      <c r="MX23" s="121"/>
      <c r="MY23" s="121"/>
      <c r="MZ23" s="121"/>
      <c r="NA23" s="121"/>
      <c r="NB23" s="121"/>
      <c r="NC23" s="121"/>
      <c r="ND23" s="121"/>
      <c r="NE23" s="121"/>
      <c r="NF23" s="121"/>
      <c r="NG23" s="121"/>
      <c r="NH23" s="121"/>
      <c r="NI23" s="121"/>
      <c r="NJ23" s="121"/>
      <c r="NK23" s="121"/>
      <c r="NL23" s="121"/>
      <c r="NM23" s="121"/>
      <c r="NN23" s="121"/>
      <c r="NO23" s="121"/>
      <c r="NP23" s="121"/>
      <c r="NQ23" s="121"/>
      <c r="NR23" s="121"/>
      <c r="NS23" s="121"/>
      <c r="NT23" s="121"/>
      <c r="NU23" s="121"/>
      <c r="NV23" s="121"/>
      <c r="NW23" s="121"/>
      <c r="NX23" s="121"/>
      <c r="NY23" s="121"/>
      <c r="NZ23" s="121"/>
      <c r="OA23" s="121"/>
      <c r="OB23" s="121"/>
      <c r="OC23" s="121"/>
      <c r="OD23" s="121"/>
      <c r="OE23" s="121"/>
      <c r="OF23" s="121"/>
      <c r="OG23" s="121"/>
      <c r="OH23" s="121"/>
      <c r="OI23" s="121"/>
      <c r="OJ23" s="121"/>
      <c r="OK23" s="121"/>
      <c r="OL23" s="121"/>
      <c r="OM23" s="121"/>
      <c r="ON23" s="121"/>
      <c r="OO23" s="121"/>
      <c r="OP23" s="121"/>
      <c r="OQ23" s="121"/>
      <c r="OR23" s="121"/>
      <c r="OS23" s="121"/>
      <c r="OT23" s="121"/>
      <c r="OU23" s="121"/>
      <c r="OV23" s="121"/>
      <c r="OW23" s="121"/>
      <c r="OX23" s="121"/>
      <c r="OY23" s="121"/>
      <c r="OZ23" s="121"/>
      <c r="PA23" s="121"/>
      <c r="PB23" s="121"/>
      <c r="PC23" s="121"/>
    </row>
    <row r="24" spans="1:419" s="122" customFormat="1" ht="40.25" customHeight="1" thickBot="1">
      <c r="A24" s="85"/>
      <c r="B24" s="212" t="s">
        <v>14</v>
      </c>
      <c r="C24" s="212" t="s">
        <v>14</v>
      </c>
      <c r="D24" s="228">
        <f t="shared" si="0"/>
        <v>0</v>
      </c>
      <c r="E24" s="228">
        <f t="shared" si="1"/>
        <v>0</v>
      </c>
      <c r="F24" s="228">
        <f t="shared" si="2"/>
        <v>0</v>
      </c>
      <c r="G24" s="212" t="s">
        <v>14</v>
      </c>
      <c r="H24" s="212"/>
      <c r="I24" s="231"/>
      <c r="J24" s="231"/>
      <c r="K24" s="231"/>
      <c r="L24" s="87"/>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1"/>
      <c r="IP24" s="121"/>
      <c r="IQ24" s="121"/>
      <c r="IR24" s="121"/>
      <c r="IS24" s="121"/>
      <c r="IT24" s="121"/>
      <c r="IU24" s="121"/>
      <c r="IV24" s="121"/>
      <c r="IW24" s="121"/>
      <c r="IX24" s="121"/>
      <c r="IY24" s="121"/>
      <c r="IZ24" s="121"/>
      <c r="JA24" s="121"/>
      <c r="JB24" s="121"/>
      <c r="JC24" s="121"/>
      <c r="JD24" s="121"/>
      <c r="JE24" s="121"/>
      <c r="JF24" s="121"/>
      <c r="JG24" s="121"/>
      <c r="JH24" s="121"/>
      <c r="JI24" s="121"/>
      <c r="JJ24" s="121"/>
      <c r="JK24" s="121"/>
      <c r="JL24" s="121"/>
      <c r="JM24" s="121"/>
      <c r="JN24" s="121"/>
      <c r="JO24" s="121"/>
      <c r="JP24" s="121"/>
      <c r="JQ24" s="121"/>
      <c r="JR24" s="121"/>
      <c r="JS24" s="121"/>
      <c r="JT24" s="121"/>
      <c r="JU24" s="121"/>
      <c r="JV24" s="121"/>
      <c r="JW24" s="121"/>
      <c r="JX24" s="121"/>
      <c r="JY24" s="121"/>
      <c r="JZ24" s="121"/>
      <c r="KA24" s="121"/>
      <c r="KB24" s="121"/>
      <c r="KC24" s="121"/>
      <c r="KD24" s="121"/>
      <c r="KE24" s="121"/>
      <c r="KF24" s="121"/>
      <c r="KG24" s="121"/>
      <c r="KH24" s="121"/>
      <c r="KI24" s="121"/>
      <c r="KJ24" s="121"/>
      <c r="KK24" s="121"/>
      <c r="KL24" s="121"/>
      <c r="KM24" s="121"/>
      <c r="KN24" s="121"/>
      <c r="KO24" s="121"/>
      <c r="KP24" s="121"/>
      <c r="KQ24" s="121"/>
      <c r="KR24" s="121"/>
      <c r="KS24" s="121"/>
      <c r="KT24" s="121"/>
      <c r="KU24" s="121"/>
      <c r="KV24" s="121"/>
      <c r="KW24" s="121"/>
      <c r="KX24" s="121"/>
      <c r="KY24" s="121"/>
      <c r="KZ24" s="121"/>
      <c r="LA24" s="121"/>
      <c r="LB24" s="121"/>
      <c r="LC24" s="121"/>
      <c r="LD24" s="121"/>
      <c r="LE24" s="121"/>
      <c r="LF24" s="121"/>
      <c r="LG24" s="121"/>
      <c r="LH24" s="121"/>
      <c r="LI24" s="121"/>
      <c r="LJ24" s="121"/>
      <c r="LK24" s="121"/>
      <c r="LL24" s="121"/>
      <c r="LM24" s="121"/>
      <c r="LN24" s="121"/>
      <c r="LO24" s="121"/>
      <c r="LP24" s="121"/>
      <c r="LQ24" s="121"/>
      <c r="LR24" s="121"/>
      <c r="LS24" s="121"/>
      <c r="LT24" s="121"/>
      <c r="LU24" s="121"/>
      <c r="LV24" s="121"/>
      <c r="LW24" s="121"/>
      <c r="LX24" s="121"/>
      <c r="LY24" s="121"/>
      <c r="LZ24" s="121"/>
      <c r="MA24" s="121"/>
      <c r="MB24" s="121"/>
      <c r="MC24" s="121"/>
      <c r="MD24" s="121"/>
      <c r="ME24" s="121"/>
      <c r="MF24" s="121"/>
      <c r="MG24" s="121"/>
      <c r="MH24" s="121"/>
      <c r="MI24" s="121"/>
      <c r="MJ24" s="121"/>
      <c r="MK24" s="121"/>
      <c r="ML24" s="121"/>
      <c r="MM24" s="121"/>
      <c r="MN24" s="121"/>
      <c r="MO24" s="121"/>
      <c r="MP24" s="121"/>
      <c r="MQ24" s="121"/>
      <c r="MR24" s="121"/>
      <c r="MS24" s="121"/>
      <c r="MT24" s="121"/>
      <c r="MU24" s="121"/>
      <c r="MV24" s="121"/>
      <c r="MW24" s="121"/>
      <c r="MX24" s="121"/>
      <c r="MY24" s="121"/>
      <c r="MZ24" s="121"/>
      <c r="NA24" s="121"/>
      <c r="NB24" s="121"/>
      <c r="NC24" s="121"/>
      <c r="ND24" s="121"/>
      <c r="NE24" s="121"/>
      <c r="NF24" s="121"/>
      <c r="NG24" s="121"/>
      <c r="NH24" s="121"/>
      <c r="NI24" s="121"/>
      <c r="NJ24" s="121"/>
      <c r="NK24" s="121"/>
      <c r="NL24" s="121"/>
      <c r="NM24" s="121"/>
      <c r="NN24" s="121"/>
      <c r="NO24" s="121"/>
      <c r="NP24" s="121"/>
      <c r="NQ24" s="121"/>
      <c r="NR24" s="121"/>
      <c r="NS24" s="121"/>
      <c r="NT24" s="121"/>
      <c r="NU24" s="121"/>
      <c r="NV24" s="121"/>
      <c r="NW24" s="121"/>
      <c r="NX24" s="121"/>
      <c r="NY24" s="121"/>
      <c r="NZ24" s="121"/>
      <c r="OA24" s="121"/>
      <c r="OB24" s="121"/>
      <c r="OC24" s="121"/>
      <c r="OD24" s="121"/>
      <c r="OE24" s="121"/>
      <c r="OF24" s="121"/>
      <c r="OG24" s="121"/>
      <c r="OH24" s="121"/>
      <c r="OI24" s="121"/>
      <c r="OJ24" s="121"/>
      <c r="OK24" s="121"/>
      <c r="OL24" s="121"/>
      <c r="OM24" s="121"/>
      <c r="ON24" s="121"/>
      <c r="OO24" s="121"/>
      <c r="OP24" s="121"/>
      <c r="OQ24" s="121"/>
      <c r="OR24" s="121"/>
      <c r="OS24" s="121"/>
      <c r="OT24" s="121"/>
      <c r="OU24" s="121"/>
      <c r="OV24" s="121"/>
      <c r="OW24" s="121"/>
      <c r="OX24" s="121"/>
      <c r="OY24" s="121"/>
      <c r="OZ24" s="121"/>
      <c r="PA24" s="121"/>
      <c r="PB24" s="121"/>
      <c r="PC24" s="121"/>
    </row>
    <row r="25" spans="1:419" s="122" customFormat="1" ht="40.25" customHeight="1" thickBot="1">
      <c r="A25" s="85"/>
      <c r="B25" s="212" t="s">
        <v>14</v>
      </c>
      <c r="C25" s="212" t="s">
        <v>14</v>
      </c>
      <c r="D25" s="228">
        <f t="shared" si="0"/>
        <v>0</v>
      </c>
      <c r="E25" s="228">
        <f t="shared" si="1"/>
        <v>0</v>
      </c>
      <c r="F25" s="228">
        <f t="shared" si="2"/>
        <v>0</v>
      </c>
      <c r="G25" s="212" t="s">
        <v>14</v>
      </c>
      <c r="H25" s="212"/>
      <c r="I25" s="231"/>
      <c r="J25" s="231"/>
      <c r="K25" s="231"/>
      <c r="L25" s="87"/>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c r="IW25" s="121"/>
      <c r="IX25" s="121"/>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c r="ND25" s="121"/>
      <c r="NE25" s="121"/>
      <c r="NF25" s="121"/>
      <c r="NG25" s="121"/>
      <c r="NH25" s="121"/>
      <c r="NI25" s="121"/>
      <c r="NJ25" s="121"/>
      <c r="NK25" s="121"/>
      <c r="NL25" s="121"/>
      <c r="NM25" s="121"/>
      <c r="NN25" s="121"/>
      <c r="NO25" s="121"/>
      <c r="NP25" s="121"/>
      <c r="NQ25" s="121"/>
      <c r="NR25" s="121"/>
      <c r="NS25" s="121"/>
      <c r="NT25" s="121"/>
      <c r="NU25" s="121"/>
      <c r="NV25" s="121"/>
      <c r="NW25" s="121"/>
      <c r="NX25" s="121"/>
      <c r="NY25" s="121"/>
      <c r="NZ25" s="121"/>
      <c r="OA25" s="121"/>
      <c r="OB25" s="121"/>
      <c r="OC25" s="121"/>
      <c r="OD25" s="121"/>
      <c r="OE25" s="121"/>
      <c r="OF25" s="121"/>
      <c r="OG25" s="121"/>
      <c r="OH25" s="121"/>
      <c r="OI25" s="121"/>
      <c r="OJ25" s="121"/>
      <c r="OK25" s="121"/>
      <c r="OL25" s="121"/>
      <c r="OM25" s="121"/>
      <c r="ON25" s="121"/>
      <c r="OO25" s="121"/>
      <c r="OP25" s="121"/>
      <c r="OQ25" s="121"/>
      <c r="OR25" s="121"/>
      <c r="OS25" s="121"/>
      <c r="OT25" s="121"/>
      <c r="OU25" s="121"/>
      <c r="OV25" s="121"/>
      <c r="OW25" s="121"/>
      <c r="OX25" s="121"/>
      <c r="OY25" s="121"/>
      <c r="OZ25" s="121"/>
      <c r="PA25" s="121"/>
      <c r="PB25" s="121"/>
      <c r="PC25" s="121"/>
    </row>
    <row r="26" spans="1:419" s="122" customFormat="1" ht="40.25" customHeight="1" thickBot="1">
      <c r="A26" s="85"/>
      <c r="B26" s="212" t="s">
        <v>14</v>
      </c>
      <c r="C26" s="212" t="s">
        <v>14</v>
      </c>
      <c r="D26" s="228">
        <f t="shared" si="0"/>
        <v>0</v>
      </c>
      <c r="E26" s="228">
        <f t="shared" si="1"/>
        <v>0</v>
      </c>
      <c r="F26" s="228">
        <f t="shared" si="2"/>
        <v>0</v>
      </c>
      <c r="G26" s="212" t="s">
        <v>14</v>
      </c>
      <c r="H26" s="212"/>
      <c r="I26" s="231"/>
      <c r="J26" s="231"/>
      <c r="K26" s="231"/>
      <c r="L26" s="87"/>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1"/>
      <c r="IP26" s="121"/>
      <c r="IQ26" s="121"/>
      <c r="IR26" s="121"/>
      <c r="IS26" s="121"/>
      <c r="IT26" s="121"/>
      <c r="IU26" s="121"/>
      <c r="IV26" s="121"/>
      <c r="IW26" s="121"/>
      <c r="IX26" s="121"/>
      <c r="IY26" s="121"/>
      <c r="IZ26" s="121"/>
      <c r="JA26" s="121"/>
      <c r="JB26" s="121"/>
      <c r="JC26" s="121"/>
      <c r="JD26" s="121"/>
      <c r="JE26" s="121"/>
      <c r="JF26" s="121"/>
      <c r="JG26" s="121"/>
      <c r="JH26" s="121"/>
      <c r="JI26" s="121"/>
      <c r="JJ26" s="121"/>
      <c r="JK26" s="121"/>
      <c r="JL26" s="121"/>
      <c r="JM26" s="121"/>
      <c r="JN26" s="121"/>
      <c r="JO26" s="121"/>
      <c r="JP26" s="121"/>
      <c r="JQ26" s="121"/>
      <c r="JR26" s="121"/>
      <c r="JS26" s="121"/>
      <c r="JT26" s="121"/>
      <c r="JU26" s="121"/>
      <c r="JV26" s="121"/>
      <c r="JW26" s="121"/>
      <c r="JX26" s="121"/>
      <c r="JY26" s="121"/>
      <c r="JZ26" s="121"/>
      <c r="KA26" s="121"/>
      <c r="KB26" s="121"/>
      <c r="KC26" s="121"/>
      <c r="KD26" s="121"/>
      <c r="KE26" s="121"/>
      <c r="KF26" s="121"/>
      <c r="KG26" s="121"/>
      <c r="KH26" s="121"/>
      <c r="KI26" s="121"/>
      <c r="KJ26" s="121"/>
      <c r="KK26" s="121"/>
      <c r="KL26" s="121"/>
      <c r="KM26" s="121"/>
      <c r="KN26" s="121"/>
      <c r="KO26" s="121"/>
      <c r="KP26" s="121"/>
      <c r="KQ26" s="121"/>
      <c r="KR26" s="121"/>
      <c r="KS26" s="121"/>
      <c r="KT26" s="121"/>
      <c r="KU26" s="121"/>
      <c r="KV26" s="121"/>
      <c r="KW26" s="121"/>
      <c r="KX26" s="121"/>
      <c r="KY26" s="121"/>
      <c r="KZ26" s="121"/>
      <c r="LA26" s="121"/>
      <c r="LB26" s="121"/>
      <c r="LC26" s="121"/>
      <c r="LD26" s="121"/>
      <c r="LE26" s="121"/>
      <c r="LF26" s="121"/>
      <c r="LG26" s="121"/>
      <c r="LH26" s="121"/>
      <c r="LI26" s="121"/>
      <c r="LJ26" s="121"/>
      <c r="LK26" s="121"/>
      <c r="LL26" s="121"/>
      <c r="LM26" s="121"/>
      <c r="LN26" s="121"/>
      <c r="LO26" s="121"/>
      <c r="LP26" s="121"/>
      <c r="LQ26" s="121"/>
      <c r="LR26" s="121"/>
      <c r="LS26" s="121"/>
      <c r="LT26" s="121"/>
      <c r="LU26" s="121"/>
      <c r="LV26" s="121"/>
      <c r="LW26" s="121"/>
      <c r="LX26" s="121"/>
      <c r="LY26" s="121"/>
      <c r="LZ26" s="121"/>
      <c r="MA26" s="121"/>
      <c r="MB26" s="121"/>
      <c r="MC26" s="121"/>
      <c r="MD26" s="121"/>
      <c r="ME26" s="121"/>
      <c r="MF26" s="121"/>
      <c r="MG26" s="121"/>
      <c r="MH26" s="121"/>
      <c r="MI26" s="121"/>
      <c r="MJ26" s="121"/>
      <c r="MK26" s="121"/>
      <c r="ML26" s="121"/>
      <c r="MM26" s="121"/>
      <c r="MN26" s="121"/>
      <c r="MO26" s="121"/>
      <c r="MP26" s="121"/>
      <c r="MQ26" s="121"/>
      <c r="MR26" s="121"/>
      <c r="MS26" s="121"/>
      <c r="MT26" s="121"/>
      <c r="MU26" s="121"/>
      <c r="MV26" s="121"/>
      <c r="MW26" s="121"/>
      <c r="MX26" s="121"/>
      <c r="MY26" s="121"/>
      <c r="MZ26" s="121"/>
      <c r="NA26" s="121"/>
      <c r="NB26" s="121"/>
      <c r="NC26" s="121"/>
      <c r="ND26" s="121"/>
      <c r="NE26" s="121"/>
      <c r="NF26" s="121"/>
      <c r="NG26" s="121"/>
      <c r="NH26" s="121"/>
      <c r="NI26" s="121"/>
      <c r="NJ26" s="121"/>
      <c r="NK26" s="121"/>
      <c r="NL26" s="121"/>
      <c r="NM26" s="121"/>
      <c r="NN26" s="121"/>
      <c r="NO26" s="121"/>
      <c r="NP26" s="121"/>
      <c r="NQ26" s="121"/>
      <c r="NR26" s="121"/>
      <c r="NS26" s="121"/>
      <c r="NT26" s="121"/>
      <c r="NU26" s="121"/>
      <c r="NV26" s="121"/>
      <c r="NW26" s="121"/>
      <c r="NX26" s="121"/>
      <c r="NY26" s="121"/>
      <c r="NZ26" s="121"/>
      <c r="OA26" s="121"/>
      <c r="OB26" s="121"/>
      <c r="OC26" s="121"/>
      <c r="OD26" s="121"/>
      <c r="OE26" s="121"/>
      <c r="OF26" s="121"/>
      <c r="OG26" s="121"/>
      <c r="OH26" s="121"/>
      <c r="OI26" s="121"/>
      <c r="OJ26" s="121"/>
      <c r="OK26" s="121"/>
      <c r="OL26" s="121"/>
      <c r="OM26" s="121"/>
      <c r="ON26" s="121"/>
      <c r="OO26" s="121"/>
      <c r="OP26" s="121"/>
      <c r="OQ26" s="121"/>
      <c r="OR26" s="121"/>
      <c r="OS26" s="121"/>
      <c r="OT26" s="121"/>
      <c r="OU26" s="121"/>
      <c r="OV26" s="121"/>
      <c r="OW26" s="121"/>
      <c r="OX26" s="121"/>
      <c r="OY26" s="121"/>
      <c r="OZ26" s="121"/>
      <c r="PA26" s="121"/>
      <c r="PB26" s="121"/>
      <c r="PC26" s="121"/>
    </row>
    <row r="27" spans="1:419" s="122" customFormat="1" ht="40.25" customHeight="1" thickBot="1">
      <c r="A27" s="85"/>
      <c r="B27" s="212" t="s">
        <v>14</v>
      </c>
      <c r="C27" s="212" t="s">
        <v>14</v>
      </c>
      <c r="D27" s="228">
        <f t="shared" si="0"/>
        <v>0</v>
      </c>
      <c r="E27" s="228">
        <f t="shared" si="1"/>
        <v>0</v>
      </c>
      <c r="F27" s="228">
        <f t="shared" si="2"/>
        <v>0</v>
      </c>
      <c r="G27" s="212" t="s">
        <v>14</v>
      </c>
      <c r="H27" s="212"/>
      <c r="I27" s="231"/>
      <c r="J27" s="231"/>
      <c r="K27" s="231"/>
      <c r="L27" s="87"/>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1"/>
      <c r="IP27" s="121"/>
      <c r="IQ27" s="121"/>
      <c r="IR27" s="121"/>
      <c r="IS27" s="121"/>
      <c r="IT27" s="121"/>
      <c r="IU27" s="121"/>
      <c r="IV27" s="121"/>
      <c r="IW27" s="121"/>
      <c r="IX27" s="121"/>
      <c r="IY27" s="121"/>
      <c r="IZ27" s="121"/>
      <c r="JA27" s="121"/>
      <c r="JB27" s="121"/>
      <c r="JC27" s="121"/>
      <c r="JD27" s="121"/>
      <c r="JE27" s="121"/>
      <c r="JF27" s="121"/>
      <c r="JG27" s="121"/>
      <c r="JH27" s="121"/>
      <c r="JI27" s="121"/>
      <c r="JJ27" s="121"/>
      <c r="JK27" s="121"/>
      <c r="JL27" s="121"/>
      <c r="JM27" s="121"/>
      <c r="JN27" s="121"/>
      <c r="JO27" s="121"/>
      <c r="JP27" s="121"/>
      <c r="JQ27" s="121"/>
      <c r="JR27" s="121"/>
      <c r="JS27" s="121"/>
      <c r="JT27" s="121"/>
      <c r="JU27" s="121"/>
      <c r="JV27" s="121"/>
      <c r="JW27" s="121"/>
      <c r="JX27" s="121"/>
      <c r="JY27" s="121"/>
      <c r="JZ27" s="121"/>
      <c r="KA27" s="121"/>
      <c r="KB27" s="121"/>
      <c r="KC27" s="121"/>
      <c r="KD27" s="121"/>
      <c r="KE27" s="121"/>
      <c r="KF27" s="121"/>
      <c r="KG27" s="121"/>
      <c r="KH27" s="121"/>
      <c r="KI27" s="121"/>
      <c r="KJ27" s="121"/>
      <c r="KK27" s="121"/>
      <c r="KL27" s="121"/>
      <c r="KM27" s="121"/>
      <c r="KN27" s="121"/>
      <c r="KO27" s="121"/>
      <c r="KP27" s="121"/>
      <c r="KQ27" s="121"/>
      <c r="KR27" s="121"/>
      <c r="KS27" s="121"/>
      <c r="KT27" s="121"/>
      <c r="KU27" s="121"/>
      <c r="KV27" s="121"/>
      <c r="KW27" s="121"/>
      <c r="KX27" s="121"/>
      <c r="KY27" s="121"/>
      <c r="KZ27" s="121"/>
      <c r="LA27" s="121"/>
      <c r="LB27" s="121"/>
      <c r="LC27" s="121"/>
      <c r="LD27" s="121"/>
      <c r="LE27" s="121"/>
      <c r="LF27" s="121"/>
      <c r="LG27" s="121"/>
      <c r="LH27" s="121"/>
      <c r="LI27" s="121"/>
      <c r="LJ27" s="121"/>
      <c r="LK27" s="121"/>
      <c r="LL27" s="121"/>
      <c r="LM27" s="121"/>
      <c r="LN27" s="121"/>
      <c r="LO27" s="121"/>
      <c r="LP27" s="121"/>
      <c r="LQ27" s="121"/>
      <c r="LR27" s="121"/>
      <c r="LS27" s="121"/>
      <c r="LT27" s="121"/>
      <c r="LU27" s="121"/>
      <c r="LV27" s="121"/>
      <c r="LW27" s="121"/>
      <c r="LX27" s="121"/>
      <c r="LY27" s="121"/>
      <c r="LZ27" s="121"/>
      <c r="MA27" s="121"/>
      <c r="MB27" s="121"/>
      <c r="MC27" s="121"/>
      <c r="MD27" s="121"/>
      <c r="ME27" s="121"/>
      <c r="MF27" s="121"/>
      <c r="MG27" s="121"/>
      <c r="MH27" s="121"/>
      <c r="MI27" s="121"/>
      <c r="MJ27" s="121"/>
      <c r="MK27" s="121"/>
      <c r="ML27" s="121"/>
      <c r="MM27" s="121"/>
      <c r="MN27" s="121"/>
      <c r="MO27" s="121"/>
      <c r="MP27" s="121"/>
      <c r="MQ27" s="121"/>
      <c r="MR27" s="121"/>
      <c r="MS27" s="121"/>
      <c r="MT27" s="121"/>
      <c r="MU27" s="121"/>
      <c r="MV27" s="121"/>
      <c r="MW27" s="121"/>
      <c r="MX27" s="121"/>
      <c r="MY27" s="121"/>
      <c r="MZ27" s="121"/>
      <c r="NA27" s="121"/>
      <c r="NB27" s="121"/>
      <c r="NC27" s="121"/>
      <c r="ND27" s="121"/>
      <c r="NE27" s="121"/>
      <c r="NF27" s="121"/>
      <c r="NG27" s="121"/>
      <c r="NH27" s="121"/>
      <c r="NI27" s="121"/>
      <c r="NJ27" s="121"/>
      <c r="NK27" s="121"/>
      <c r="NL27" s="121"/>
      <c r="NM27" s="121"/>
      <c r="NN27" s="121"/>
      <c r="NO27" s="121"/>
      <c r="NP27" s="121"/>
      <c r="NQ27" s="121"/>
      <c r="NR27" s="121"/>
      <c r="NS27" s="121"/>
      <c r="NT27" s="121"/>
      <c r="NU27" s="121"/>
      <c r="NV27" s="121"/>
      <c r="NW27" s="121"/>
      <c r="NX27" s="121"/>
      <c r="NY27" s="121"/>
      <c r="NZ27" s="121"/>
      <c r="OA27" s="121"/>
      <c r="OB27" s="121"/>
      <c r="OC27" s="121"/>
      <c r="OD27" s="121"/>
      <c r="OE27" s="121"/>
      <c r="OF27" s="121"/>
      <c r="OG27" s="121"/>
      <c r="OH27" s="121"/>
      <c r="OI27" s="121"/>
      <c r="OJ27" s="121"/>
      <c r="OK27" s="121"/>
      <c r="OL27" s="121"/>
      <c r="OM27" s="121"/>
      <c r="ON27" s="121"/>
      <c r="OO27" s="121"/>
      <c r="OP27" s="121"/>
      <c r="OQ27" s="121"/>
      <c r="OR27" s="121"/>
      <c r="OS27" s="121"/>
      <c r="OT27" s="121"/>
      <c r="OU27" s="121"/>
      <c r="OV27" s="121"/>
      <c r="OW27" s="121"/>
      <c r="OX27" s="121"/>
      <c r="OY27" s="121"/>
      <c r="OZ27" s="121"/>
      <c r="PA27" s="121"/>
      <c r="PB27" s="121"/>
      <c r="PC27" s="121"/>
    </row>
    <row r="28" spans="1:419" s="122" customFormat="1" ht="40.25" customHeight="1" thickBot="1">
      <c r="A28" s="85"/>
      <c r="B28" s="212" t="s">
        <v>14</v>
      </c>
      <c r="C28" s="212" t="s">
        <v>14</v>
      </c>
      <c r="D28" s="228">
        <f t="shared" si="0"/>
        <v>0</v>
      </c>
      <c r="E28" s="228">
        <f t="shared" si="1"/>
        <v>0</v>
      </c>
      <c r="F28" s="228">
        <f t="shared" si="2"/>
        <v>0</v>
      </c>
      <c r="G28" s="212" t="s">
        <v>14</v>
      </c>
      <c r="H28" s="212"/>
      <c r="I28" s="231"/>
      <c r="J28" s="231"/>
      <c r="K28" s="231"/>
      <c r="L28" s="87"/>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1"/>
      <c r="IP28" s="121"/>
      <c r="IQ28" s="121"/>
      <c r="IR28" s="121"/>
      <c r="IS28" s="121"/>
      <c r="IT28" s="121"/>
      <c r="IU28" s="121"/>
      <c r="IV28" s="121"/>
      <c r="IW28" s="121"/>
      <c r="IX28" s="121"/>
      <c r="IY28" s="121"/>
      <c r="IZ28" s="121"/>
      <c r="JA28" s="121"/>
      <c r="JB28" s="121"/>
      <c r="JC28" s="121"/>
      <c r="JD28" s="121"/>
      <c r="JE28" s="121"/>
      <c r="JF28" s="121"/>
      <c r="JG28" s="121"/>
      <c r="JH28" s="121"/>
      <c r="JI28" s="121"/>
      <c r="JJ28" s="121"/>
      <c r="JK28" s="121"/>
      <c r="JL28" s="121"/>
      <c r="JM28" s="121"/>
      <c r="JN28" s="121"/>
      <c r="JO28" s="121"/>
      <c r="JP28" s="121"/>
      <c r="JQ28" s="121"/>
      <c r="JR28" s="121"/>
      <c r="JS28" s="121"/>
      <c r="JT28" s="121"/>
      <c r="JU28" s="121"/>
      <c r="JV28" s="121"/>
      <c r="JW28" s="121"/>
      <c r="JX28" s="121"/>
      <c r="JY28" s="121"/>
      <c r="JZ28" s="121"/>
      <c r="KA28" s="121"/>
      <c r="KB28" s="121"/>
      <c r="KC28" s="121"/>
      <c r="KD28" s="121"/>
      <c r="KE28" s="121"/>
      <c r="KF28" s="121"/>
      <c r="KG28" s="121"/>
      <c r="KH28" s="121"/>
      <c r="KI28" s="121"/>
      <c r="KJ28" s="121"/>
      <c r="KK28" s="121"/>
      <c r="KL28" s="121"/>
      <c r="KM28" s="121"/>
      <c r="KN28" s="121"/>
      <c r="KO28" s="121"/>
      <c r="KP28" s="121"/>
      <c r="KQ28" s="121"/>
      <c r="KR28" s="121"/>
      <c r="KS28" s="121"/>
      <c r="KT28" s="121"/>
      <c r="KU28" s="121"/>
      <c r="KV28" s="121"/>
      <c r="KW28" s="121"/>
      <c r="KX28" s="121"/>
      <c r="KY28" s="121"/>
      <c r="KZ28" s="121"/>
      <c r="LA28" s="121"/>
      <c r="LB28" s="121"/>
      <c r="LC28" s="121"/>
      <c r="LD28" s="121"/>
      <c r="LE28" s="121"/>
      <c r="LF28" s="121"/>
      <c r="LG28" s="121"/>
      <c r="LH28" s="121"/>
      <c r="LI28" s="121"/>
      <c r="LJ28" s="121"/>
      <c r="LK28" s="121"/>
      <c r="LL28" s="121"/>
      <c r="LM28" s="121"/>
      <c r="LN28" s="121"/>
      <c r="LO28" s="121"/>
      <c r="LP28" s="121"/>
      <c r="LQ28" s="121"/>
      <c r="LR28" s="121"/>
      <c r="LS28" s="121"/>
      <c r="LT28" s="121"/>
      <c r="LU28" s="121"/>
      <c r="LV28" s="121"/>
      <c r="LW28" s="121"/>
      <c r="LX28" s="121"/>
      <c r="LY28" s="121"/>
      <c r="LZ28" s="121"/>
      <c r="MA28" s="121"/>
      <c r="MB28" s="121"/>
      <c r="MC28" s="121"/>
      <c r="MD28" s="121"/>
      <c r="ME28" s="121"/>
      <c r="MF28" s="121"/>
      <c r="MG28" s="121"/>
      <c r="MH28" s="121"/>
      <c r="MI28" s="121"/>
      <c r="MJ28" s="121"/>
      <c r="MK28" s="121"/>
      <c r="ML28" s="121"/>
      <c r="MM28" s="121"/>
      <c r="MN28" s="121"/>
      <c r="MO28" s="121"/>
      <c r="MP28" s="121"/>
      <c r="MQ28" s="121"/>
      <c r="MR28" s="121"/>
      <c r="MS28" s="121"/>
      <c r="MT28" s="121"/>
      <c r="MU28" s="121"/>
      <c r="MV28" s="121"/>
      <c r="MW28" s="121"/>
      <c r="MX28" s="121"/>
      <c r="MY28" s="121"/>
      <c r="MZ28" s="121"/>
      <c r="NA28" s="121"/>
      <c r="NB28" s="121"/>
      <c r="NC28" s="121"/>
      <c r="ND28" s="121"/>
      <c r="NE28" s="121"/>
      <c r="NF28" s="121"/>
      <c r="NG28" s="121"/>
      <c r="NH28" s="121"/>
      <c r="NI28" s="121"/>
      <c r="NJ28" s="121"/>
      <c r="NK28" s="121"/>
      <c r="NL28" s="121"/>
      <c r="NM28" s="121"/>
      <c r="NN28" s="121"/>
      <c r="NO28" s="121"/>
      <c r="NP28" s="121"/>
      <c r="NQ28" s="121"/>
      <c r="NR28" s="121"/>
      <c r="NS28" s="121"/>
      <c r="NT28" s="121"/>
      <c r="NU28" s="121"/>
      <c r="NV28" s="121"/>
      <c r="NW28" s="121"/>
      <c r="NX28" s="121"/>
      <c r="NY28" s="121"/>
      <c r="NZ28" s="121"/>
      <c r="OA28" s="121"/>
      <c r="OB28" s="121"/>
      <c r="OC28" s="121"/>
      <c r="OD28" s="121"/>
      <c r="OE28" s="121"/>
      <c r="OF28" s="121"/>
      <c r="OG28" s="121"/>
      <c r="OH28" s="121"/>
      <c r="OI28" s="121"/>
      <c r="OJ28" s="121"/>
      <c r="OK28" s="121"/>
      <c r="OL28" s="121"/>
      <c r="OM28" s="121"/>
      <c r="ON28" s="121"/>
      <c r="OO28" s="121"/>
      <c r="OP28" s="121"/>
      <c r="OQ28" s="121"/>
      <c r="OR28" s="121"/>
      <c r="OS28" s="121"/>
      <c r="OT28" s="121"/>
      <c r="OU28" s="121"/>
      <c r="OV28" s="121"/>
      <c r="OW28" s="121"/>
      <c r="OX28" s="121"/>
      <c r="OY28" s="121"/>
      <c r="OZ28" s="121"/>
      <c r="PA28" s="121"/>
      <c r="PB28" s="121"/>
      <c r="PC28" s="121"/>
    </row>
    <row r="29" spans="1:419" s="122" customFormat="1" ht="40.25" customHeight="1" thickBot="1">
      <c r="A29" s="85"/>
      <c r="B29" s="212" t="s">
        <v>14</v>
      </c>
      <c r="C29" s="212" t="s">
        <v>14</v>
      </c>
      <c r="D29" s="228">
        <f t="shared" si="0"/>
        <v>0</v>
      </c>
      <c r="E29" s="228">
        <f t="shared" si="1"/>
        <v>0</v>
      </c>
      <c r="F29" s="228">
        <f t="shared" si="2"/>
        <v>0</v>
      </c>
      <c r="G29" s="212" t="s">
        <v>14</v>
      </c>
      <c r="H29" s="212"/>
      <c r="I29" s="231"/>
      <c r="J29" s="231"/>
      <c r="K29" s="231"/>
      <c r="L29" s="87"/>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c r="IR29" s="121"/>
      <c r="IS29" s="121"/>
      <c r="IT29" s="121"/>
      <c r="IU29" s="121"/>
      <c r="IV29" s="121"/>
      <c r="IW29" s="121"/>
      <c r="IX29" s="121"/>
      <c r="IY29" s="121"/>
      <c r="IZ29" s="121"/>
      <c r="JA29" s="121"/>
      <c r="JB29" s="121"/>
      <c r="JC29" s="121"/>
      <c r="JD29" s="121"/>
      <c r="JE29" s="121"/>
      <c r="JF29" s="121"/>
      <c r="JG29" s="121"/>
      <c r="JH29" s="121"/>
      <c r="JI29" s="121"/>
      <c r="JJ29" s="121"/>
      <c r="JK29" s="121"/>
      <c r="JL29" s="121"/>
      <c r="JM29" s="121"/>
      <c r="JN29" s="121"/>
      <c r="JO29" s="121"/>
      <c r="JP29" s="121"/>
      <c r="JQ29" s="121"/>
      <c r="JR29" s="121"/>
      <c r="JS29" s="121"/>
      <c r="JT29" s="121"/>
      <c r="JU29" s="121"/>
      <c r="JV29" s="121"/>
      <c r="JW29" s="121"/>
      <c r="JX29" s="121"/>
      <c r="JY29" s="121"/>
      <c r="JZ29" s="121"/>
      <c r="KA29" s="121"/>
      <c r="KB29" s="121"/>
      <c r="KC29" s="121"/>
      <c r="KD29" s="121"/>
      <c r="KE29" s="121"/>
      <c r="KF29" s="121"/>
      <c r="KG29" s="121"/>
      <c r="KH29" s="121"/>
      <c r="KI29" s="121"/>
      <c r="KJ29" s="121"/>
      <c r="KK29" s="121"/>
      <c r="KL29" s="121"/>
      <c r="KM29" s="121"/>
      <c r="KN29" s="121"/>
      <c r="KO29" s="121"/>
      <c r="KP29" s="121"/>
      <c r="KQ29" s="121"/>
      <c r="KR29" s="121"/>
      <c r="KS29" s="121"/>
      <c r="KT29" s="121"/>
      <c r="KU29" s="121"/>
      <c r="KV29" s="121"/>
      <c r="KW29" s="121"/>
      <c r="KX29" s="121"/>
      <c r="KY29" s="121"/>
      <c r="KZ29" s="121"/>
      <c r="LA29" s="121"/>
      <c r="LB29" s="121"/>
      <c r="LC29" s="121"/>
      <c r="LD29" s="121"/>
      <c r="LE29" s="121"/>
      <c r="LF29" s="121"/>
      <c r="LG29" s="121"/>
      <c r="LH29" s="121"/>
      <c r="LI29" s="121"/>
      <c r="LJ29" s="121"/>
      <c r="LK29" s="121"/>
      <c r="LL29" s="121"/>
      <c r="LM29" s="121"/>
      <c r="LN29" s="121"/>
      <c r="LO29" s="121"/>
      <c r="LP29" s="121"/>
      <c r="LQ29" s="121"/>
      <c r="LR29" s="121"/>
      <c r="LS29" s="121"/>
      <c r="LT29" s="121"/>
      <c r="LU29" s="121"/>
      <c r="LV29" s="121"/>
      <c r="LW29" s="121"/>
      <c r="LX29" s="121"/>
      <c r="LY29" s="121"/>
      <c r="LZ29" s="121"/>
      <c r="MA29" s="121"/>
      <c r="MB29" s="121"/>
      <c r="MC29" s="121"/>
      <c r="MD29" s="121"/>
      <c r="ME29" s="121"/>
      <c r="MF29" s="121"/>
      <c r="MG29" s="121"/>
      <c r="MH29" s="121"/>
      <c r="MI29" s="121"/>
      <c r="MJ29" s="121"/>
      <c r="MK29" s="121"/>
      <c r="ML29" s="121"/>
      <c r="MM29" s="121"/>
      <c r="MN29" s="121"/>
      <c r="MO29" s="121"/>
      <c r="MP29" s="121"/>
      <c r="MQ29" s="121"/>
      <c r="MR29" s="121"/>
      <c r="MS29" s="121"/>
      <c r="MT29" s="121"/>
      <c r="MU29" s="121"/>
      <c r="MV29" s="121"/>
      <c r="MW29" s="121"/>
      <c r="MX29" s="121"/>
      <c r="MY29" s="121"/>
      <c r="MZ29" s="121"/>
      <c r="NA29" s="121"/>
      <c r="NB29" s="121"/>
      <c r="NC29" s="121"/>
      <c r="ND29" s="121"/>
      <c r="NE29" s="121"/>
      <c r="NF29" s="121"/>
      <c r="NG29" s="121"/>
      <c r="NH29" s="121"/>
      <c r="NI29" s="121"/>
      <c r="NJ29" s="121"/>
      <c r="NK29" s="121"/>
      <c r="NL29" s="121"/>
      <c r="NM29" s="121"/>
      <c r="NN29" s="121"/>
      <c r="NO29" s="121"/>
      <c r="NP29" s="121"/>
      <c r="NQ29" s="121"/>
      <c r="NR29" s="121"/>
      <c r="NS29" s="121"/>
      <c r="NT29" s="121"/>
      <c r="NU29" s="121"/>
      <c r="NV29" s="121"/>
      <c r="NW29" s="121"/>
      <c r="NX29" s="121"/>
      <c r="NY29" s="121"/>
      <c r="NZ29" s="121"/>
      <c r="OA29" s="121"/>
      <c r="OB29" s="121"/>
      <c r="OC29" s="121"/>
      <c r="OD29" s="121"/>
      <c r="OE29" s="121"/>
      <c r="OF29" s="121"/>
      <c r="OG29" s="121"/>
      <c r="OH29" s="121"/>
      <c r="OI29" s="121"/>
      <c r="OJ29" s="121"/>
      <c r="OK29" s="121"/>
      <c r="OL29" s="121"/>
      <c r="OM29" s="121"/>
      <c r="ON29" s="121"/>
      <c r="OO29" s="121"/>
      <c r="OP29" s="121"/>
      <c r="OQ29" s="121"/>
      <c r="OR29" s="121"/>
      <c r="OS29" s="121"/>
      <c r="OT29" s="121"/>
      <c r="OU29" s="121"/>
      <c r="OV29" s="121"/>
      <c r="OW29" s="121"/>
      <c r="OX29" s="121"/>
      <c r="OY29" s="121"/>
      <c r="OZ29" s="121"/>
      <c r="PA29" s="121"/>
      <c r="PB29" s="121"/>
      <c r="PC29" s="121"/>
    </row>
    <row r="30" spans="1:419" s="122" customFormat="1" ht="40.25" customHeight="1" thickBot="1">
      <c r="A30" s="85"/>
      <c r="B30" s="212" t="s">
        <v>14</v>
      </c>
      <c r="C30" s="212" t="s">
        <v>14</v>
      </c>
      <c r="D30" s="228">
        <f t="shared" si="0"/>
        <v>0</v>
      </c>
      <c r="E30" s="228">
        <f t="shared" si="1"/>
        <v>0</v>
      </c>
      <c r="F30" s="228">
        <f t="shared" si="2"/>
        <v>0</v>
      </c>
      <c r="G30" s="212" t="s">
        <v>14</v>
      </c>
      <c r="H30" s="212"/>
      <c r="I30" s="231"/>
      <c r="J30" s="231"/>
      <c r="K30" s="231"/>
      <c r="L30" s="87"/>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1"/>
      <c r="IC30" s="121"/>
      <c r="ID30" s="121"/>
      <c r="IE30" s="121"/>
      <c r="IF30" s="121"/>
      <c r="IG30" s="121"/>
      <c r="IH30" s="121"/>
      <c r="II30" s="121"/>
      <c r="IJ30" s="121"/>
      <c r="IK30" s="121"/>
      <c r="IL30" s="121"/>
      <c r="IM30" s="121"/>
      <c r="IN30" s="121"/>
      <c r="IO30" s="121"/>
      <c r="IP30" s="121"/>
      <c r="IQ30" s="121"/>
      <c r="IR30" s="121"/>
      <c r="IS30" s="121"/>
      <c r="IT30" s="121"/>
      <c r="IU30" s="121"/>
      <c r="IV30" s="121"/>
      <c r="IW30" s="121"/>
      <c r="IX30" s="121"/>
      <c r="IY30" s="121"/>
      <c r="IZ30" s="121"/>
      <c r="JA30" s="121"/>
      <c r="JB30" s="121"/>
      <c r="JC30" s="121"/>
      <c r="JD30" s="121"/>
      <c r="JE30" s="121"/>
      <c r="JF30" s="121"/>
      <c r="JG30" s="121"/>
      <c r="JH30" s="121"/>
      <c r="JI30" s="121"/>
      <c r="JJ30" s="121"/>
      <c r="JK30" s="121"/>
      <c r="JL30" s="121"/>
      <c r="JM30" s="121"/>
      <c r="JN30" s="121"/>
      <c r="JO30" s="121"/>
      <c r="JP30" s="121"/>
      <c r="JQ30" s="121"/>
      <c r="JR30" s="121"/>
      <c r="JS30" s="121"/>
      <c r="JT30" s="121"/>
      <c r="JU30" s="121"/>
      <c r="JV30" s="121"/>
      <c r="JW30" s="121"/>
      <c r="JX30" s="121"/>
      <c r="JY30" s="121"/>
      <c r="JZ30" s="121"/>
      <c r="KA30" s="121"/>
      <c r="KB30" s="121"/>
      <c r="KC30" s="121"/>
      <c r="KD30" s="121"/>
      <c r="KE30" s="121"/>
      <c r="KF30" s="121"/>
      <c r="KG30" s="121"/>
      <c r="KH30" s="121"/>
      <c r="KI30" s="121"/>
      <c r="KJ30" s="121"/>
      <c r="KK30" s="121"/>
      <c r="KL30" s="121"/>
      <c r="KM30" s="121"/>
      <c r="KN30" s="121"/>
      <c r="KO30" s="121"/>
      <c r="KP30" s="121"/>
      <c r="KQ30" s="121"/>
      <c r="KR30" s="121"/>
      <c r="KS30" s="121"/>
      <c r="KT30" s="121"/>
      <c r="KU30" s="121"/>
      <c r="KV30" s="121"/>
      <c r="KW30" s="121"/>
      <c r="KX30" s="121"/>
      <c r="KY30" s="121"/>
      <c r="KZ30" s="121"/>
      <c r="LA30" s="121"/>
      <c r="LB30" s="121"/>
      <c r="LC30" s="121"/>
      <c r="LD30" s="121"/>
      <c r="LE30" s="121"/>
      <c r="LF30" s="121"/>
      <c r="LG30" s="121"/>
      <c r="LH30" s="121"/>
      <c r="LI30" s="121"/>
      <c r="LJ30" s="121"/>
      <c r="LK30" s="121"/>
      <c r="LL30" s="121"/>
      <c r="LM30" s="121"/>
      <c r="LN30" s="121"/>
      <c r="LO30" s="121"/>
      <c r="LP30" s="121"/>
      <c r="LQ30" s="121"/>
      <c r="LR30" s="121"/>
      <c r="LS30" s="121"/>
      <c r="LT30" s="121"/>
      <c r="LU30" s="121"/>
      <c r="LV30" s="121"/>
      <c r="LW30" s="121"/>
      <c r="LX30" s="121"/>
      <c r="LY30" s="121"/>
      <c r="LZ30" s="121"/>
      <c r="MA30" s="121"/>
      <c r="MB30" s="121"/>
      <c r="MC30" s="121"/>
      <c r="MD30" s="121"/>
      <c r="ME30" s="121"/>
      <c r="MF30" s="121"/>
      <c r="MG30" s="121"/>
      <c r="MH30" s="121"/>
      <c r="MI30" s="121"/>
      <c r="MJ30" s="121"/>
      <c r="MK30" s="121"/>
      <c r="ML30" s="121"/>
      <c r="MM30" s="121"/>
      <c r="MN30" s="121"/>
      <c r="MO30" s="121"/>
      <c r="MP30" s="121"/>
      <c r="MQ30" s="121"/>
      <c r="MR30" s="121"/>
      <c r="MS30" s="121"/>
      <c r="MT30" s="121"/>
      <c r="MU30" s="121"/>
      <c r="MV30" s="121"/>
      <c r="MW30" s="121"/>
      <c r="MX30" s="121"/>
      <c r="MY30" s="121"/>
      <c r="MZ30" s="121"/>
      <c r="NA30" s="121"/>
      <c r="NB30" s="121"/>
      <c r="NC30" s="121"/>
      <c r="ND30" s="121"/>
      <c r="NE30" s="121"/>
      <c r="NF30" s="121"/>
      <c r="NG30" s="121"/>
      <c r="NH30" s="121"/>
      <c r="NI30" s="121"/>
      <c r="NJ30" s="121"/>
      <c r="NK30" s="121"/>
      <c r="NL30" s="121"/>
      <c r="NM30" s="121"/>
      <c r="NN30" s="121"/>
      <c r="NO30" s="121"/>
      <c r="NP30" s="121"/>
      <c r="NQ30" s="121"/>
      <c r="NR30" s="121"/>
      <c r="NS30" s="121"/>
      <c r="NT30" s="121"/>
      <c r="NU30" s="121"/>
      <c r="NV30" s="121"/>
      <c r="NW30" s="121"/>
      <c r="NX30" s="121"/>
      <c r="NY30" s="121"/>
      <c r="NZ30" s="121"/>
      <c r="OA30" s="121"/>
      <c r="OB30" s="121"/>
      <c r="OC30" s="121"/>
      <c r="OD30" s="121"/>
      <c r="OE30" s="121"/>
      <c r="OF30" s="121"/>
      <c r="OG30" s="121"/>
      <c r="OH30" s="121"/>
      <c r="OI30" s="121"/>
      <c r="OJ30" s="121"/>
      <c r="OK30" s="121"/>
      <c r="OL30" s="121"/>
      <c r="OM30" s="121"/>
      <c r="ON30" s="121"/>
      <c r="OO30" s="121"/>
      <c r="OP30" s="121"/>
      <c r="OQ30" s="121"/>
      <c r="OR30" s="121"/>
      <c r="OS30" s="121"/>
      <c r="OT30" s="121"/>
      <c r="OU30" s="121"/>
      <c r="OV30" s="121"/>
      <c r="OW30" s="121"/>
      <c r="OX30" s="121"/>
      <c r="OY30" s="121"/>
      <c r="OZ30" s="121"/>
      <c r="PA30" s="121"/>
      <c r="PB30" s="121"/>
      <c r="PC30" s="121"/>
    </row>
    <row r="31" spans="1:419" s="122" customFormat="1" ht="40.25" customHeight="1" thickBot="1">
      <c r="A31" s="85"/>
      <c r="B31" s="212" t="s">
        <v>14</v>
      </c>
      <c r="C31" s="212" t="s">
        <v>14</v>
      </c>
      <c r="D31" s="228">
        <f t="shared" si="0"/>
        <v>0</v>
      </c>
      <c r="E31" s="228">
        <f t="shared" si="1"/>
        <v>0</v>
      </c>
      <c r="F31" s="228">
        <f t="shared" si="2"/>
        <v>0</v>
      </c>
      <c r="G31" s="212" t="s">
        <v>14</v>
      </c>
      <c r="H31" s="212"/>
      <c r="I31" s="231"/>
      <c r="J31" s="231"/>
      <c r="K31" s="231"/>
      <c r="L31" s="87"/>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1"/>
      <c r="IC31" s="121"/>
      <c r="ID31" s="121"/>
      <c r="IE31" s="121"/>
      <c r="IF31" s="121"/>
      <c r="IG31" s="121"/>
      <c r="IH31" s="121"/>
      <c r="II31" s="121"/>
      <c r="IJ31" s="121"/>
      <c r="IK31" s="121"/>
      <c r="IL31" s="121"/>
      <c r="IM31" s="121"/>
      <c r="IN31" s="121"/>
      <c r="IO31" s="121"/>
      <c r="IP31" s="121"/>
      <c r="IQ31" s="121"/>
      <c r="IR31" s="121"/>
      <c r="IS31" s="121"/>
      <c r="IT31" s="121"/>
      <c r="IU31" s="121"/>
      <c r="IV31" s="121"/>
      <c r="IW31" s="121"/>
      <c r="IX31" s="121"/>
      <c r="IY31" s="121"/>
      <c r="IZ31" s="121"/>
      <c r="JA31" s="121"/>
      <c r="JB31" s="121"/>
      <c r="JC31" s="121"/>
      <c r="JD31" s="121"/>
      <c r="JE31" s="121"/>
      <c r="JF31" s="121"/>
      <c r="JG31" s="121"/>
      <c r="JH31" s="121"/>
      <c r="JI31" s="121"/>
      <c r="JJ31" s="121"/>
      <c r="JK31" s="121"/>
      <c r="JL31" s="121"/>
      <c r="JM31" s="121"/>
      <c r="JN31" s="121"/>
      <c r="JO31" s="121"/>
      <c r="JP31" s="121"/>
      <c r="JQ31" s="121"/>
      <c r="JR31" s="121"/>
      <c r="JS31" s="121"/>
      <c r="JT31" s="121"/>
      <c r="JU31" s="121"/>
      <c r="JV31" s="121"/>
      <c r="JW31" s="121"/>
      <c r="JX31" s="121"/>
      <c r="JY31" s="121"/>
      <c r="JZ31" s="121"/>
      <c r="KA31" s="121"/>
      <c r="KB31" s="121"/>
      <c r="KC31" s="121"/>
      <c r="KD31" s="121"/>
      <c r="KE31" s="121"/>
      <c r="KF31" s="121"/>
      <c r="KG31" s="121"/>
      <c r="KH31" s="121"/>
      <c r="KI31" s="121"/>
      <c r="KJ31" s="121"/>
      <c r="KK31" s="121"/>
      <c r="KL31" s="121"/>
      <c r="KM31" s="121"/>
      <c r="KN31" s="121"/>
      <c r="KO31" s="121"/>
      <c r="KP31" s="121"/>
      <c r="KQ31" s="121"/>
      <c r="KR31" s="121"/>
      <c r="KS31" s="121"/>
      <c r="KT31" s="121"/>
      <c r="KU31" s="121"/>
      <c r="KV31" s="121"/>
      <c r="KW31" s="121"/>
      <c r="KX31" s="121"/>
      <c r="KY31" s="121"/>
      <c r="KZ31" s="121"/>
      <c r="LA31" s="121"/>
      <c r="LB31" s="121"/>
      <c r="LC31" s="121"/>
      <c r="LD31" s="121"/>
      <c r="LE31" s="121"/>
      <c r="LF31" s="121"/>
      <c r="LG31" s="121"/>
      <c r="LH31" s="121"/>
      <c r="LI31" s="121"/>
      <c r="LJ31" s="121"/>
      <c r="LK31" s="121"/>
      <c r="LL31" s="121"/>
      <c r="LM31" s="121"/>
      <c r="LN31" s="121"/>
      <c r="LO31" s="121"/>
      <c r="LP31" s="121"/>
      <c r="LQ31" s="121"/>
      <c r="LR31" s="121"/>
      <c r="LS31" s="121"/>
      <c r="LT31" s="121"/>
      <c r="LU31" s="121"/>
      <c r="LV31" s="121"/>
      <c r="LW31" s="121"/>
      <c r="LX31" s="121"/>
      <c r="LY31" s="121"/>
      <c r="LZ31" s="121"/>
      <c r="MA31" s="121"/>
      <c r="MB31" s="121"/>
      <c r="MC31" s="121"/>
      <c r="MD31" s="121"/>
      <c r="ME31" s="121"/>
      <c r="MF31" s="121"/>
      <c r="MG31" s="121"/>
      <c r="MH31" s="121"/>
      <c r="MI31" s="121"/>
      <c r="MJ31" s="121"/>
      <c r="MK31" s="121"/>
      <c r="ML31" s="121"/>
      <c r="MM31" s="121"/>
      <c r="MN31" s="121"/>
      <c r="MO31" s="121"/>
      <c r="MP31" s="121"/>
      <c r="MQ31" s="121"/>
      <c r="MR31" s="121"/>
      <c r="MS31" s="121"/>
      <c r="MT31" s="121"/>
      <c r="MU31" s="121"/>
      <c r="MV31" s="121"/>
      <c r="MW31" s="121"/>
      <c r="MX31" s="121"/>
      <c r="MY31" s="121"/>
      <c r="MZ31" s="121"/>
      <c r="NA31" s="121"/>
      <c r="NB31" s="121"/>
      <c r="NC31" s="121"/>
      <c r="ND31" s="121"/>
      <c r="NE31" s="121"/>
      <c r="NF31" s="121"/>
      <c r="NG31" s="121"/>
      <c r="NH31" s="121"/>
      <c r="NI31" s="121"/>
      <c r="NJ31" s="121"/>
      <c r="NK31" s="121"/>
      <c r="NL31" s="121"/>
      <c r="NM31" s="121"/>
      <c r="NN31" s="121"/>
      <c r="NO31" s="121"/>
      <c r="NP31" s="121"/>
      <c r="NQ31" s="121"/>
      <c r="NR31" s="121"/>
      <c r="NS31" s="121"/>
      <c r="NT31" s="121"/>
      <c r="NU31" s="121"/>
      <c r="NV31" s="121"/>
      <c r="NW31" s="121"/>
      <c r="NX31" s="121"/>
      <c r="NY31" s="121"/>
      <c r="NZ31" s="121"/>
      <c r="OA31" s="121"/>
      <c r="OB31" s="121"/>
      <c r="OC31" s="121"/>
      <c r="OD31" s="121"/>
      <c r="OE31" s="121"/>
      <c r="OF31" s="121"/>
      <c r="OG31" s="121"/>
      <c r="OH31" s="121"/>
      <c r="OI31" s="121"/>
      <c r="OJ31" s="121"/>
      <c r="OK31" s="121"/>
      <c r="OL31" s="121"/>
      <c r="OM31" s="121"/>
      <c r="ON31" s="121"/>
      <c r="OO31" s="121"/>
      <c r="OP31" s="121"/>
      <c r="OQ31" s="121"/>
      <c r="OR31" s="121"/>
      <c r="OS31" s="121"/>
      <c r="OT31" s="121"/>
      <c r="OU31" s="121"/>
      <c r="OV31" s="121"/>
      <c r="OW31" s="121"/>
      <c r="OX31" s="121"/>
      <c r="OY31" s="121"/>
      <c r="OZ31" s="121"/>
      <c r="PA31" s="121"/>
      <c r="PB31" s="121"/>
      <c r="PC31" s="121"/>
    </row>
    <row r="32" spans="1:419" ht="15" hidden="1" customHeight="1">
      <c r="A32" s="78"/>
      <c r="B32" s="95"/>
      <c r="C32" s="95"/>
      <c r="D32" s="95"/>
      <c r="E32" s="95"/>
      <c r="F32" s="95"/>
      <c r="G32" s="95"/>
      <c r="H32" s="95"/>
      <c r="I32" s="95"/>
      <c r="J32" s="95"/>
      <c r="K32" s="95"/>
      <c r="L32" s="86"/>
    </row>
    <row r="33"/>
    <row r="34"/>
    <row r="35"/>
    <row r="36"/>
  </sheetData>
  <sheetProtection algorithmName="SHA-512" hashValue="GhY0BsaxLg3KrCG7Vsxur0gzu0E3PJ8DMGJE5FB8gVS/eEmfldIlStXKaz1MdzmfoJkKrAT6dXBHuvG3UNY0AQ==" saltValue="odx9ltUJ1T84WoW93odoBw==" spinCount="100000" sheet="1" objects="1" scenarios="1"/>
  <conditionalFormatting sqref="A4:PC32">
    <cfRule type="expression" dxfId="39" priority="1">
      <formula>$B$3="You do not need to fill in details on this form"</formula>
    </cfRule>
  </conditionalFormatting>
  <conditionalFormatting sqref="H7:H31">
    <cfRule type="expression" dxfId="38" priority="2">
      <formula>$G7&lt;&gt;"Other technologies"</formula>
    </cfRule>
  </conditionalFormatting>
  <dataValidations count="5">
    <dataValidation type="textLength" allowBlank="1" showInputMessage="1" showErrorMessage="1" prompt="Free text - up to 100 characters" sqref="H7:H31" xr:uid="{00000000-0002-0000-0A00-000000000000}">
      <formula1>0</formula1>
      <formula2>101</formula2>
    </dataValidation>
    <dataValidation type="custom" allowBlank="1" showInputMessage="1" showErrorMessage="1" prompt="Enter quantity with up to 3 decimal places" sqref="I7:K31" xr:uid="{00000000-0002-0000-0A00-000001000000}">
      <formula1>AND(ISNUMBER(I7),I7&gt;=0)</formula1>
    </dataValidation>
    <dataValidation type="list" showInputMessage="1" showErrorMessage="1" sqref="B7:B31" xr:uid="{00000000-0002-0000-0A00-000002000000}">
      <formula1>R_Chemical_Group</formula1>
    </dataValidation>
    <dataValidation type="list" showInputMessage="1" showErrorMessage="1" sqref="C7:C31" xr:uid="{00000000-0002-0000-0A00-000003000000}">
      <formula1>INDIRECT($B7)</formula1>
    </dataValidation>
    <dataValidation type="list" showInputMessage="1" showErrorMessage="1" sqref="G7:G31" xr:uid="{00000000-0002-0000-0A00-000004000000}">
      <formula1>R_Destruction_Method</formula1>
    </dataValidation>
  </dataValidations>
  <pageMargins left="0.7" right="0.7" top="0.75" bottom="0.75" header="0.3" footer="0.3"/>
  <pageSetup paperSize="9" orientation="portrait"/>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I36"/>
  <sheetViews>
    <sheetView topLeftCell="B1" workbookViewId="0">
      <selection activeCell="C5" sqref="C5"/>
    </sheetView>
  </sheetViews>
  <sheetFormatPr defaultColWidth="0" defaultRowHeight="14.5" zeroHeight="1"/>
  <cols>
    <col min="1" max="1" width="20.6328125" style="66" hidden="1" customWidth="1"/>
    <col min="2" max="2" width="58.453125" style="66" customWidth="1"/>
    <col min="3" max="3" width="56.36328125" style="66" customWidth="1"/>
    <col min="4" max="4" width="9.36328125" style="66" hidden="1" customWidth="1"/>
    <col min="5" max="6" width="20.6328125" style="66" hidden="1" customWidth="1"/>
    <col min="7" max="9" width="0" style="66" hidden="1" customWidth="1"/>
    <col min="10" max="16384" width="9.36328125" style="66" hidden="1"/>
  </cols>
  <sheetData>
    <row r="1" spans="1:4" ht="45">
      <c r="A1" s="72"/>
      <c r="B1" s="73" t="s">
        <v>0</v>
      </c>
      <c r="C1" s="74"/>
      <c r="D1" s="76"/>
    </row>
    <row r="2" spans="1:4" ht="20.149999999999999" customHeight="1">
      <c r="A2" s="78"/>
      <c r="B2" s="206" t="s">
        <v>170</v>
      </c>
      <c r="C2" s="80"/>
      <c r="D2" s="78"/>
    </row>
    <row r="3" spans="1:4" ht="15" customHeight="1">
      <c r="A3" s="78"/>
      <c r="B3" s="146" t="str">
        <f>IF(Authorisation1="Yes","Please fill in details on this form","You do not need to fill in details on this form")</f>
        <v>You do not need to fill in details on this form</v>
      </c>
      <c r="C3" s="79"/>
      <c r="D3" s="78"/>
    </row>
    <row r="4" spans="1:4" ht="51" customHeight="1">
      <c r="A4" s="78"/>
      <c r="B4" s="271" t="s">
        <v>1193</v>
      </c>
      <c r="C4" s="271"/>
      <c r="D4" s="78"/>
    </row>
    <row r="5" spans="1:4" ht="69" customHeight="1" thickBot="1">
      <c r="A5" s="85"/>
      <c r="B5" s="167" t="s">
        <v>171</v>
      </c>
      <c r="C5" s="167" t="s">
        <v>172</v>
      </c>
      <c r="D5" s="71"/>
    </row>
    <row r="6" spans="1:4" s="115" customFormat="1" ht="40.25" customHeight="1" thickBot="1">
      <c r="A6" s="123"/>
      <c r="B6" s="234"/>
      <c r="C6" s="230"/>
      <c r="D6" s="124"/>
    </row>
    <row r="7" spans="1:4" s="115" customFormat="1" ht="40.25" customHeight="1" thickBot="1">
      <c r="A7" s="123"/>
      <c r="B7" s="234"/>
      <c r="C7" s="230"/>
      <c r="D7" s="124"/>
    </row>
    <row r="8" spans="1:4" s="115" customFormat="1" ht="40.25" customHeight="1" thickBot="1">
      <c r="A8" s="123"/>
      <c r="B8" s="234"/>
      <c r="C8" s="230"/>
      <c r="D8" s="124"/>
    </row>
    <row r="9" spans="1:4" s="115" customFormat="1" ht="40.25" customHeight="1" thickBot="1">
      <c r="A9" s="123"/>
      <c r="B9" s="234"/>
      <c r="C9" s="230"/>
      <c r="D9" s="124"/>
    </row>
    <row r="10" spans="1:4" s="115" customFormat="1" ht="40.25" customHeight="1" thickBot="1">
      <c r="A10" s="123"/>
      <c r="B10" s="234"/>
      <c r="C10" s="230"/>
      <c r="D10" s="124"/>
    </row>
    <row r="11" spans="1:4" s="115" customFormat="1" ht="40.25" customHeight="1" thickBot="1">
      <c r="A11" s="123"/>
      <c r="B11" s="234"/>
      <c r="C11" s="230"/>
      <c r="D11" s="124"/>
    </row>
    <row r="12" spans="1:4" s="115" customFormat="1" ht="40.25" customHeight="1" thickBot="1">
      <c r="A12" s="123"/>
      <c r="B12" s="234"/>
      <c r="C12" s="230"/>
      <c r="D12" s="124"/>
    </row>
    <row r="13" spans="1:4" s="115" customFormat="1" ht="40.25" customHeight="1" thickBot="1">
      <c r="A13" s="123"/>
      <c r="B13" s="234"/>
      <c r="C13" s="230"/>
      <c r="D13" s="124"/>
    </row>
    <row r="14" spans="1:4" s="115" customFormat="1" ht="40.25" customHeight="1" thickBot="1">
      <c r="A14" s="123"/>
      <c r="B14" s="234"/>
      <c r="C14" s="230"/>
      <c r="D14" s="124"/>
    </row>
    <row r="15" spans="1:4" s="115" customFormat="1" ht="40.25" customHeight="1" thickBot="1">
      <c r="A15" s="123"/>
      <c r="B15" s="234"/>
      <c r="C15" s="230"/>
      <c r="D15" s="124"/>
    </row>
    <row r="16" spans="1:4" s="115" customFormat="1" ht="40.25" customHeight="1" thickBot="1">
      <c r="A16" s="123"/>
      <c r="B16" s="234"/>
      <c r="C16" s="230"/>
      <c r="D16" s="124"/>
    </row>
    <row r="17" spans="1:4" s="115" customFormat="1" ht="40.25" customHeight="1" thickBot="1">
      <c r="A17" s="123"/>
      <c r="B17" s="234"/>
      <c r="C17" s="230"/>
      <c r="D17" s="124"/>
    </row>
    <row r="18" spans="1:4" s="115" customFormat="1" ht="40.25" customHeight="1" thickBot="1">
      <c r="A18" s="123"/>
      <c r="B18" s="234"/>
      <c r="C18" s="230"/>
      <c r="D18" s="124"/>
    </row>
    <row r="19" spans="1:4" s="115" customFormat="1" ht="40.25" customHeight="1" thickBot="1">
      <c r="A19" s="123"/>
      <c r="B19" s="234"/>
      <c r="C19" s="230"/>
      <c r="D19" s="124"/>
    </row>
    <row r="20" spans="1:4" s="115" customFormat="1" ht="40.25" customHeight="1" thickBot="1">
      <c r="A20" s="123"/>
      <c r="B20" s="234"/>
      <c r="C20" s="230"/>
      <c r="D20" s="124"/>
    </row>
    <row r="21" spans="1:4" s="115" customFormat="1" ht="40.25" customHeight="1" thickBot="1">
      <c r="A21" s="123"/>
      <c r="B21" s="234"/>
      <c r="C21" s="230"/>
      <c r="D21" s="124"/>
    </row>
    <row r="22" spans="1:4" s="115" customFormat="1" ht="40.25" customHeight="1" thickBot="1">
      <c r="A22" s="123"/>
      <c r="B22" s="234"/>
      <c r="C22" s="230"/>
      <c r="D22" s="124"/>
    </row>
    <row r="23" spans="1:4" s="115" customFormat="1" ht="40.25" customHeight="1" thickBot="1">
      <c r="A23" s="123"/>
      <c r="B23" s="234"/>
      <c r="C23" s="230"/>
      <c r="D23" s="124"/>
    </row>
    <row r="24" spans="1:4" s="115" customFormat="1" ht="40.25" customHeight="1" thickBot="1">
      <c r="A24" s="123"/>
      <c r="B24" s="234"/>
      <c r="C24" s="230"/>
      <c r="D24" s="124"/>
    </row>
    <row r="25" spans="1:4" s="115" customFormat="1" ht="40.25" customHeight="1" thickBot="1">
      <c r="A25" s="123"/>
      <c r="B25" s="234"/>
      <c r="C25" s="230"/>
      <c r="D25" s="124"/>
    </row>
    <row r="26" spans="1:4" s="115" customFormat="1" ht="40.25" customHeight="1" thickBot="1">
      <c r="A26" s="123"/>
      <c r="B26" s="234"/>
      <c r="C26" s="230"/>
      <c r="D26" s="124"/>
    </row>
    <row r="27" spans="1:4" s="115" customFormat="1" ht="40.25" customHeight="1" thickBot="1">
      <c r="A27" s="123"/>
      <c r="B27" s="234"/>
      <c r="C27" s="230"/>
      <c r="D27" s="124"/>
    </row>
    <row r="28" spans="1:4" s="115" customFormat="1" ht="40.25" customHeight="1" thickBot="1">
      <c r="A28" s="123"/>
      <c r="B28" s="234"/>
      <c r="C28" s="230"/>
      <c r="D28" s="124"/>
    </row>
    <row r="29" spans="1:4" s="115" customFormat="1" ht="40.25" customHeight="1" thickBot="1">
      <c r="A29" s="123"/>
      <c r="B29" s="234"/>
      <c r="C29" s="230"/>
      <c r="D29" s="124"/>
    </row>
    <row r="30" spans="1:4" s="115" customFormat="1" ht="40.25" customHeight="1" thickBot="1">
      <c r="A30" s="123"/>
      <c r="B30" s="234"/>
      <c r="C30" s="230"/>
      <c r="D30" s="124"/>
    </row>
    <row r="31" spans="1:4" ht="13.4" hidden="1" customHeight="1">
      <c r="A31" s="78"/>
      <c r="B31" s="95"/>
      <c r="C31" s="95"/>
      <c r="D31" s="86"/>
    </row>
    <row r="33"/>
    <row r="34"/>
    <row r="35"/>
    <row r="36"/>
  </sheetData>
  <sheetProtection algorithmName="SHA-512" hashValue="pucoTweXHJEjSy4X+P1p4T2zCoNjXmd2KJrSebxQFRxU1GiqWEFGy177puicWsfLvVHhwgu8kvZEjAZ+gl8ejg==" saltValue="vyT8wASaluXf5T1QDoc4xQ==" spinCount="100000" sheet="1" objects="1" scenarios="1"/>
  <mergeCells count="1">
    <mergeCell ref="B4:C4"/>
  </mergeCells>
  <conditionalFormatting sqref="A4:D31">
    <cfRule type="expression" dxfId="37" priority="1">
      <formula>$B$3="You do not need to fill in details on this form"</formula>
    </cfRule>
  </conditionalFormatting>
  <dataValidations count="2">
    <dataValidation type="textLength" operator="lessThan" allowBlank="1" showInputMessage="1" showErrorMessage="1" prompt="Undertaking receiving the authorisation._x000a_Max length is 100 characters" sqref="C6:C30" xr:uid="{00000000-0002-0000-0B00-000000000000}">
      <formula1>100</formula1>
    </dataValidation>
    <dataValidation type="custom" allowBlank="1" showInputMessage="1" showErrorMessage="1" prompt="Enter quantity as integer" sqref="B6:B30" xr:uid="{00000000-0002-0000-0B00-000001000000}">
      <formula1>AND(ISNUMBER(B6),B6&gt;0)</formula1>
    </dataValidation>
  </dataValidations>
  <pageMargins left="0.7" right="0.7" top="0.75" bottom="0.75" header="0.3" footer="0.3"/>
  <pageSetup paperSize="9" orientation="portrait"/>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PA36"/>
  <sheetViews>
    <sheetView topLeftCell="B1" workbookViewId="0">
      <selection activeCell="A4" sqref="A4"/>
    </sheetView>
  </sheetViews>
  <sheetFormatPr defaultColWidth="0" defaultRowHeight="14.5" zeroHeight="1"/>
  <cols>
    <col min="1" max="1" width="20.6328125" style="66" hidden="1" customWidth="1"/>
    <col min="2" max="2" width="61.6328125" style="66" customWidth="1"/>
    <col min="3" max="3" width="47.6328125" style="66" customWidth="1"/>
    <col min="4" max="6" width="20.6328125" style="66" hidden="1" customWidth="1"/>
    <col min="7" max="7" width="34.453125" style="66" customWidth="1"/>
    <col min="8" max="9" width="33.6328125" style="66" customWidth="1"/>
    <col min="10" max="10" width="9.36328125" style="66" hidden="1" customWidth="1"/>
    <col min="11" max="16384" width="9.36328125" style="66" hidden="1"/>
  </cols>
  <sheetData>
    <row r="1" spans="1:417" ht="45">
      <c r="A1" s="72"/>
      <c r="B1" s="73" t="s">
        <v>0</v>
      </c>
      <c r="C1" s="74"/>
      <c r="D1" s="75"/>
      <c r="E1" s="75"/>
      <c r="F1" s="75"/>
      <c r="G1" s="76"/>
      <c r="H1" s="76"/>
      <c r="I1" s="76"/>
      <c r="J1" s="76"/>
    </row>
    <row r="2" spans="1:417" ht="20.149999999999999" customHeight="1" thickBot="1">
      <c r="A2" s="78"/>
      <c r="B2" s="181" t="s">
        <v>173</v>
      </c>
      <c r="C2" s="80"/>
      <c r="D2" s="81"/>
      <c r="E2" s="81"/>
      <c r="F2" s="81"/>
      <c r="G2" s="82"/>
      <c r="H2" s="78"/>
      <c r="I2" s="78"/>
      <c r="J2" s="78"/>
    </row>
    <row r="3" spans="1:417" ht="15" customHeight="1">
      <c r="A3" s="78"/>
      <c r="B3" s="146" t="str">
        <f>IF(AND(NewEntrantQuota="Yes",Authorisation2="Yes"),"Please fill in details on this form","You do not need to fill in details on this form")</f>
        <v>You do not need to fill in details on this form</v>
      </c>
      <c r="C3" s="79"/>
      <c r="D3" s="152"/>
      <c r="E3" s="152"/>
      <c r="F3" s="152"/>
      <c r="G3" s="156"/>
      <c r="H3" s="155"/>
      <c r="I3" s="78"/>
      <c r="J3" s="78"/>
    </row>
    <row r="4" spans="1:417" ht="62.15" customHeight="1">
      <c r="A4" s="78"/>
      <c r="B4" s="271" t="s">
        <v>174</v>
      </c>
      <c r="C4" s="271"/>
      <c r="D4" s="271"/>
      <c r="E4" s="271"/>
      <c r="F4" s="271"/>
      <c r="G4" s="271"/>
      <c r="H4" s="271"/>
      <c r="I4" s="147"/>
      <c r="J4" s="78"/>
    </row>
    <row r="5" spans="1:417" ht="21" customHeight="1">
      <c r="A5" s="78"/>
      <c r="B5" s="145" t="s">
        <v>51</v>
      </c>
      <c r="C5" s="79"/>
      <c r="D5" s="152"/>
      <c r="E5" s="152"/>
      <c r="F5" s="152"/>
      <c r="G5" s="156"/>
      <c r="H5" s="155"/>
      <c r="I5" s="78"/>
      <c r="J5" s="78"/>
    </row>
    <row r="6" spans="1:417" ht="116.5" thickBot="1">
      <c r="A6" s="85"/>
      <c r="B6" s="167" t="s">
        <v>52</v>
      </c>
      <c r="C6" s="167" t="s">
        <v>53</v>
      </c>
      <c r="D6" s="168" t="s">
        <v>54</v>
      </c>
      <c r="E6" s="168" t="s">
        <v>55</v>
      </c>
      <c r="F6" s="168" t="s">
        <v>56</v>
      </c>
      <c r="G6" s="249" t="s">
        <v>175</v>
      </c>
      <c r="H6" s="189" t="s">
        <v>176</v>
      </c>
      <c r="I6" s="189" t="s">
        <v>177</v>
      </c>
      <c r="J6" s="71"/>
    </row>
    <row r="7" spans="1:417" s="122" customFormat="1" ht="40.25" customHeight="1" thickBot="1">
      <c r="A7" s="118"/>
      <c r="B7" s="212" t="s">
        <v>14</v>
      </c>
      <c r="C7" s="212" t="s">
        <v>14</v>
      </c>
      <c r="D7" s="157">
        <v>0</v>
      </c>
      <c r="E7" s="157">
        <v>0</v>
      </c>
      <c r="F7" s="157">
        <v>0</v>
      </c>
      <c r="G7" s="234"/>
      <c r="H7" s="230"/>
      <c r="I7" s="230"/>
      <c r="J7" s="87"/>
      <c r="K7" s="68"/>
      <c r="L7" s="68"/>
      <c r="M7" s="119"/>
      <c r="N7" s="68"/>
      <c r="O7" s="68"/>
      <c r="P7" s="68"/>
      <c r="Q7" s="68"/>
      <c r="R7" s="68"/>
      <c r="S7" s="68"/>
      <c r="T7" s="119"/>
      <c r="U7" s="68"/>
      <c r="V7" s="68"/>
      <c r="W7" s="120"/>
      <c r="X7" s="119"/>
      <c r="Y7" s="68"/>
      <c r="Z7" s="120"/>
      <c r="AA7" s="118"/>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121"/>
      <c r="LW7" s="121"/>
      <c r="LX7" s="121"/>
      <c r="LY7" s="121"/>
      <c r="LZ7" s="121"/>
      <c r="MA7" s="121"/>
      <c r="MB7" s="121"/>
      <c r="MC7" s="121"/>
      <c r="MD7" s="121"/>
      <c r="ME7" s="121"/>
      <c r="MF7" s="121"/>
      <c r="MG7" s="121"/>
      <c r="MH7" s="121"/>
      <c r="MI7" s="121"/>
      <c r="MJ7" s="121"/>
      <c r="MK7" s="121"/>
      <c r="ML7" s="121"/>
      <c r="MM7" s="121"/>
      <c r="MN7" s="121"/>
      <c r="MO7" s="121"/>
      <c r="MP7" s="121"/>
      <c r="MQ7" s="121"/>
      <c r="MR7" s="121"/>
      <c r="MS7" s="121"/>
      <c r="MT7" s="121"/>
      <c r="MU7" s="121"/>
      <c r="MV7" s="121"/>
      <c r="MW7" s="121"/>
      <c r="MX7" s="121"/>
      <c r="MY7" s="121"/>
      <c r="MZ7" s="121"/>
      <c r="NA7" s="121"/>
      <c r="NB7" s="121"/>
      <c r="NC7" s="121"/>
      <c r="ND7" s="121"/>
      <c r="NE7" s="121"/>
      <c r="NF7" s="121"/>
      <c r="NG7" s="121"/>
      <c r="NH7" s="121"/>
      <c r="NI7" s="121"/>
      <c r="NJ7" s="121"/>
      <c r="NK7" s="121"/>
      <c r="NL7" s="121"/>
      <c r="NM7" s="121"/>
      <c r="NN7" s="121"/>
      <c r="NO7" s="121"/>
      <c r="NP7" s="121"/>
      <c r="NQ7" s="121"/>
      <c r="NR7" s="121"/>
      <c r="NS7" s="121"/>
      <c r="NT7" s="121"/>
      <c r="NU7" s="121"/>
      <c r="NV7" s="121"/>
      <c r="NW7" s="121"/>
      <c r="NX7" s="121"/>
      <c r="NY7" s="121"/>
      <c r="NZ7" s="121"/>
      <c r="OA7" s="121"/>
      <c r="OB7" s="121"/>
      <c r="OC7" s="121"/>
      <c r="OD7" s="121"/>
      <c r="OE7" s="121"/>
      <c r="OF7" s="121"/>
      <c r="OG7" s="121"/>
      <c r="OH7" s="121"/>
      <c r="OI7" s="121"/>
      <c r="OJ7" s="121"/>
      <c r="OK7" s="121"/>
      <c r="OL7" s="121"/>
      <c r="OM7" s="121"/>
      <c r="ON7" s="121"/>
      <c r="OO7" s="121"/>
      <c r="OP7" s="121"/>
      <c r="OQ7" s="121"/>
      <c r="OR7" s="121"/>
      <c r="OS7" s="121"/>
      <c r="OT7" s="121"/>
      <c r="OU7" s="121"/>
      <c r="OV7" s="121"/>
      <c r="OW7" s="121"/>
      <c r="OX7" s="121"/>
      <c r="OY7" s="121"/>
      <c r="OZ7" s="121"/>
      <c r="PA7" s="121"/>
    </row>
    <row r="8" spans="1:417" s="122" customFormat="1" ht="40.25" customHeight="1" thickBot="1">
      <c r="A8" s="118"/>
      <c r="B8" s="212" t="s">
        <v>14</v>
      </c>
      <c r="C8" s="212" t="s">
        <v>14</v>
      </c>
      <c r="D8" s="157">
        <v>0</v>
      </c>
      <c r="E8" s="157">
        <v>0</v>
      </c>
      <c r="F8" s="157">
        <v>0</v>
      </c>
      <c r="G8" s="234"/>
      <c r="H8" s="230"/>
      <c r="I8" s="230"/>
      <c r="J8" s="87"/>
      <c r="K8" s="68"/>
      <c r="L8" s="68"/>
      <c r="M8" s="119"/>
      <c r="N8" s="68"/>
      <c r="O8" s="68"/>
      <c r="P8" s="68"/>
      <c r="Q8" s="68"/>
      <c r="R8" s="68"/>
      <c r="S8" s="68"/>
      <c r="T8" s="119"/>
      <c r="U8" s="68"/>
      <c r="V8" s="68"/>
      <c r="W8" s="120"/>
      <c r="X8" s="119"/>
      <c r="Y8" s="68"/>
      <c r="Z8" s="120"/>
      <c r="AA8" s="118"/>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c r="IW8" s="121"/>
      <c r="IX8" s="121"/>
      <c r="IY8" s="121"/>
      <c r="IZ8" s="121"/>
      <c r="JA8" s="121"/>
      <c r="JB8" s="121"/>
      <c r="JC8" s="121"/>
      <c r="JD8" s="121"/>
      <c r="JE8" s="121"/>
      <c r="JF8" s="121"/>
      <c r="JG8" s="121"/>
      <c r="JH8" s="121"/>
      <c r="JI8" s="121"/>
      <c r="JJ8" s="121"/>
      <c r="JK8" s="121"/>
      <c r="JL8" s="121"/>
      <c r="JM8" s="121"/>
      <c r="JN8" s="121"/>
      <c r="JO8" s="121"/>
      <c r="JP8" s="121"/>
      <c r="JQ8" s="121"/>
      <c r="JR8" s="121"/>
      <c r="JS8" s="121"/>
      <c r="JT8" s="121"/>
      <c r="JU8" s="121"/>
      <c r="JV8" s="121"/>
      <c r="JW8" s="121"/>
      <c r="JX8" s="121"/>
      <c r="JY8" s="121"/>
      <c r="JZ8" s="121"/>
      <c r="KA8" s="121"/>
      <c r="KB8" s="121"/>
      <c r="KC8" s="121"/>
      <c r="KD8" s="121"/>
      <c r="KE8" s="121"/>
      <c r="KF8" s="121"/>
      <c r="KG8" s="121"/>
      <c r="KH8" s="121"/>
      <c r="KI8" s="121"/>
      <c r="KJ8" s="121"/>
      <c r="KK8" s="121"/>
      <c r="KL8" s="121"/>
      <c r="KM8" s="121"/>
      <c r="KN8" s="121"/>
      <c r="KO8" s="121"/>
      <c r="KP8" s="121"/>
      <c r="KQ8" s="121"/>
      <c r="KR8" s="121"/>
      <c r="KS8" s="121"/>
      <c r="KT8" s="121"/>
      <c r="KU8" s="121"/>
      <c r="KV8" s="121"/>
      <c r="KW8" s="121"/>
      <c r="KX8" s="121"/>
      <c r="KY8" s="121"/>
      <c r="KZ8" s="121"/>
      <c r="LA8" s="121"/>
      <c r="LB8" s="121"/>
      <c r="LC8" s="121"/>
      <c r="LD8" s="121"/>
      <c r="LE8" s="121"/>
      <c r="LF8" s="121"/>
      <c r="LG8" s="121"/>
      <c r="LH8" s="121"/>
      <c r="LI8" s="121"/>
      <c r="LJ8" s="121"/>
      <c r="LK8" s="121"/>
      <c r="LL8" s="121"/>
      <c r="LM8" s="121"/>
      <c r="LN8" s="121"/>
      <c r="LO8" s="121"/>
      <c r="LP8" s="121"/>
      <c r="LQ8" s="121"/>
      <c r="LR8" s="121"/>
      <c r="LS8" s="121"/>
      <c r="LT8" s="121"/>
      <c r="LU8" s="121"/>
      <c r="LV8" s="121"/>
      <c r="LW8" s="121"/>
      <c r="LX8" s="121"/>
      <c r="LY8" s="121"/>
      <c r="LZ8" s="121"/>
      <c r="MA8" s="121"/>
      <c r="MB8" s="121"/>
      <c r="MC8" s="121"/>
      <c r="MD8" s="121"/>
      <c r="ME8" s="121"/>
      <c r="MF8" s="121"/>
      <c r="MG8" s="121"/>
      <c r="MH8" s="121"/>
      <c r="MI8" s="121"/>
      <c r="MJ8" s="121"/>
      <c r="MK8" s="121"/>
      <c r="ML8" s="121"/>
      <c r="MM8" s="121"/>
      <c r="MN8" s="121"/>
      <c r="MO8" s="121"/>
      <c r="MP8" s="121"/>
      <c r="MQ8" s="121"/>
      <c r="MR8" s="121"/>
      <c r="MS8" s="121"/>
      <c r="MT8" s="121"/>
      <c r="MU8" s="121"/>
      <c r="MV8" s="121"/>
      <c r="MW8" s="121"/>
      <c r="MX8" s="121"/>
      <c r="MY8" s="121"/>
      <c r="MZ8" s="121"/>
      <c r="NA8" s="121"/>
      <c r="NB8" s="121"/>
      <c r="NC8" s="121"/>
      <c r="ND8" s="121"/>
      <c r="NE8" s="121"/>
      <c r="NF8" s="121"/>
      <c r="NG8" s="121"/>
      <c r="NH8" s="121"/>
      <c r="NI8" s="121"/>
      <c r="NJ8" s="121"/>
      <c r="NK8" s="121"/>
      <c r="NL8" s="121"/>
      <c r="NM8" s="121"/>
      <c r="NN8" s="121"/>
      <c r="NO8" s="121"/>
      <c r="NP8" s="121"/>
      <c r="NQ8" s="121"/>
      <c r="NR8" s="121"/>
      <c r="NS8" s="121"/>
      <c r="NT8" s="121"/>
      <c r="NU8" s="121"/>
      <c r="NV8" s="121"/>
      <c r="NW8" s="121"/>
      <c r="NX8" s="121"/>
      <c r="NY8" s="121"/>
      <c r="NZ8" s="121"/>
      <c r="OA8" s="121"/>
      <c r="OB8" s="121"/>
      <c r="OC8" s="121"/>
      <c r="OD8" s="121"/>
      <c r="OE8" s="121"/>
      <c r="OF8" s="121"/>
      <c r="OG8" s="121"/>
      <c r="OH8" s="121"/>
      <c r="OI8" s="121"/>
      <c r="OJ8" s="121"/>
      <c r="OK8" s="121"/>
      <c r="OL8" s="121"/>
      <c r="OM8" s="121"/>
      <c r="ON8" s="121"/>
      <c r="OO8" s="121"/>
      <c r="OP8" s="121"/>
      <c r="OQ8" s="121"/>
      <c r="OR8" s="121"/>
      <c r="OS8" s="121"/>
      <c r="OT8" s="121"/>
      <c r="OU8" s="121"/>
      <c r="OV8" s="121"/>
      <c r="OW8" s="121"/>
      <c r="OX8" s="121"/>
      <c r="OY8" s="121"/>
      <c r="OZ8" s="121"/>
      <c r="PA8" s="121"/>
    </row>
    <row r="9" spans="1:417" s="122" customFormat="1" ht="40.25" customHeight="1" thickBot="1">
      <c r="A9" s="118"/>
      <c r="B9" s="212" t="s">
        <v>14</v>
      </c>
      <c r="C9" s="212" t="s">
        <v>14</v>
      </c>
      <c r="D9" s="157">
        <v>0</v>
      </c>
      <c r="E9" s="157">
        <v>0</v>
      </c>
      <c r="F9" s="157">
        <v>0</v>
      </c>
      <c r="G9" s="234"/>
      <c r="H9" s="230"/>
      <c r="I9" s="230"/>
      <c r="J9" s="87"/>
      <c r="K9" s="68"/>
      <c r="L9" s="68"/>
      <c r="M9" s="119"/>
      <c r="N9" s="68"/>
      <c r="O9" s="68"/>
      <c r="P9" s="68"/>
      <c r="Q9" s="68"/>
      <c r="R9" s="68"/>
      <c r="S9" s="68"/>
      <c r="T9" s="119"/>
      <c r="U9" s="68"/>
      <c r="V9" s="68"/>
      <c r="W9" s="120"/>
      <c r="X9" s="119"/>
      <c r="Y9" s="68"/>
      <c r="Z9" s="120"/>
      <c r="AA9" s="118"/>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121"/>
      <c r="LW9" s="121"/>
      <c r="LX9" s="121"/>
      <c r="LY9" s="121"/>
      <c r="LZ9" s="121"/>
      <c r="MA9" s="121"/>
      <c r="MB9" s="121"/>
      <c r="MC9" s="121"/>
      <c r="MD9" s="121"/>
      <c r="ME9" s="121"/>
      <c r="MF9" s="121"/>
      <c r="MG9" s="121"/>
      <c r="MH9" s="121"/>
      <c r="MI9" s="121"/>
      <c r="MJ9" s="121"/>
      <c r="MK9" s="121"/>
      <c r="ML9" s="121"/>
      <c r="MM9" s="121"/>
      <c r="MN9" s="121"/>
      <c r="MO9" s="121"/>
      <c r="MP9" s="121"/>
      <c r="MQ9" s="121"/>
      <c r="MR9" s="121"/>
      <c r="MS9" s="121"/>
      <c r="MT9" s="121"/>
      <c r="MU9" s="121"/>
      <c r="MV9" s="121"/>
      <c r="MW9" s="121"/>
      <c r="MX9" s="121"/>
      <c r="MY9" s="121"/>
      <c r="MZ9" s="121"/>
      <c r="NA9" s="121"/>
      <c r="NB9" s="121"/>
      <c r="NC9" s="121"/>
      <c r="ND9" s="121"/>
      <c r="NE9" s="121"/>
      <c r="NF9" s="121"/>
      <c r="NG9" s="121"/>
      <c r="NH9" s="121"/>
      <c r="NI9" s="121"/>
      <c r="NJ9" s="121"/>
      <c r="NK9" s="121"/>
      <c r="NL9" s="121"/>
      <c r="NM9" s="121"/>
      <c r="NN9" s="121"/>
      <c r="NO9" s="121"/>
      <c r="NP9" s="121"/>
      <c r="NQ9" s="121"/>
      <c r="NR9" s="121"/>
      <c r="NS9" s="121"/>
      <c r="NT9" s="121"/>
      <c r="NU9" s="121"/>
      <c r="NV9" s="121"/>
      <c r="NW9" s="121"/>
      <c r="NX9" s="121"/>
      <c r="NY9" s="121"/>
      <c r="NZ9" s="121"/>
      <c r="OA9" s="121"/>
      <c r="OB9" s="121"/>
      <c r="OC9" s="121"/>
      <c r="OD9" s="121"/>
      <c r="OE9" s="121"/>
      <c r="OF9" s="121"/>
      <c r="OG9" s="121"/>
      <c r="OH9" s="121"/>
      <c r="OI9" s="121"/>
      <c r="OJ9" s="121"/>
      <c r="OK9" s="121"/>
      <c r="OL9" s="121"/>
      <c r="OM9" s="121"/>
      <c r="ON9" s="121"/>
      <c r="OO9" s="121"/>
      <c r="OP9" s="121"/>
      <c r="OQ9" s="121"/>
      <c r="OR9" s="121"/>
      <c r="OS9" s="121"/>
      <c r="OT9" s="121"/>
      <c r="OU9" s="121"/>
      <c r="OV9" s="121"/>
      <c r="OW9" s="121"/>
      <c r="OX9" s="121"/>
      <c r="OY9" s="121"/>
      <c r="OZ9" s="121"/>
      <c r="PA9" s="121"/>
    </row>
    <row r="10" spans="1:417" s="122" customFormat="1" ht="40.25" customHeight="1" thickBot="1">
      <c r="A10" s="118"/>
      <c r="B10" s="212" t="s">
        <v>14</v>
      </c>
      <c r="C10" s="212" t="s">
        <v>14</v>
      </c>
      <c r="D10" s="157">
        <v>0</v>
      </c>
      <c r="E10" s="157">
        <v>0</v>
      </c>
      <c r="F10" s="157">
        <v>0</v>
      </c>
      <c r="G10" s="234"/>
      <c r="H10" s="230"/>
      <c r="I10" s="230"/>
      <c r="J10" s="87"/>
      <c r="K10" s="68"/>
      <c r="L10" s="68"/>
      <c r="M10" s="119"/>
      <c r="N10" s="68"/>
      <c r="O10" s="68"/>
      <c r="P10" s="68"/>
      <c r="Q10" s="68"/>
      <c r="R10" s="68"/>
      <c r="S10" s="68"/>
      <c r="T10" s="119"/>
      <c r="U10" s="68"/>
      <c r="V10" s="68"/>
      <c r="W10" s="120"/>
      <c r="X10" s="119"/>
      <c r="Y10" s="68"/>
      <c r="Z10" s="120"/>
      <c r="AA10" s="118"/>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row>
    <row r="11" spans="1:417" s="122" customFormat="1" ht="40.25" customHeight="1" thickBot="1">
      <c r="A11" s="118"/>
      <c r="B11" s="212" t="s">
        <v>14</v>
      </c>
      <c r="C11" s="212" t="s">
        <v>14</v>
      </c>
      <c r="D11" s="157">
        <v>0</v>
      </c>
      <c r="E11" s="157">
        <v>0</v>
      </c>
      <c r="F11" s="157">
        <v>0</v>
      </c>
      <c r="G11" s="234"/>
      <c r="H11" s="230"/>
      <c r="I11" s="230"/>
      <c r="J11" s="87"/>
      <c r="K11" s="68"/>
      <c r="L11" s="68"/>
      <c r="M11" s="119"/>
      <c r="N11" s="68"/>
      <c r="O11" s="68"/>
      <c r="P11" s="68"/>
      <c r="Q11" s="68"/>
      <c r="R11" s="68"/>
      <c r="S11" s="68"/>
      <c r="T11" s="119"/>
      <c r="U11" s="68"/>
      <c r="V11" s="68"/>
      <c r="W11" s="120"/>
      <c r="X11" s="119"/>
      <c r="Y11" s="68"/>
      <c r="Z11" s="120"/>
      <c r="AA11" s="118"/>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c r="IW11" s="121"/>
      <c r="IX11" s="121"/>
      <c r="IY11" s="121"/>
      <c r="IZ11" s="121"/>
      <c r="JA11" s="121"/>
      <c r="JB11" s="121"/>
      <c r="JC11" s="121"/>
      <c r="JD11" s="121"/>
      <c r="JE11" s="121"/>
      <c r="JF11" s="121"/>
      <c r="JG11" s="121"/>
      <c r="JH11" s="121"/>
      <c r="JI11" s="121"/>
      <c r="JJ11" s="121"/>
      <c r="JK11" s="121"/>
      <c r="JL11" s="121"/>
      <c r="JM11" s="121"/>
      <c r="JN11" s="121"/>
      <c r="JO11" s="121"/>
      <c r="JP11" s="121"/>
      <c r="JQ11" s="121"/>
      <c r="JR11" s="121"/>
      <c r="JS11" s="121"/>
      <c r="JT11" s="121"/>
      <c r="JU11" s="121"/>
      <c r="JV11" s="121"/>
      <c r="JW11" s="121"/>
      <c r="JX11" s="121"/>
      <c r="JY11" s="121"/>
      <c r="JZ11" s="121"/>
      <c r="KA11" s="121"/>
      <c r="KB11" s="121"/>
      <c r="KC11" s="121"/>
      <c r="KD11" s="121"/>
      <c r="KE11" s="121"/>
      <c r="KF11" s="121"/>
      <c r="KG11" s="121"/>
      <c r="KH11" s="121"/>
      <c r="KI11" s="121"/>
      <c r="KJ11" s="121"/>
      <c r="KK11" s="121"/>
      <c r="KL11" s="121"/>
      <c r="KM11" s="121"/>
      <c r="KN11" s="121"/>
      <c r="KO11" s="121"/>
      <c r="KP11" s="121"/>
      <c r="KQ11" s="121"/>
      <c r="KR11" s="121"/>
      <c r="KS11" s="121"/>
      <c r="KT11" s="121"/>
      <c r="KU11" s="121"/>
      <c r="KV11" s="121"/>
      <c r="KW11" s="121"/>
      <c r="KX11" s="121"/>
      <c r="KY11" s="121"/>
      <c r="KZ11" s="121"/>
      <c r="LA11" s="121"/>
      <c r="LB11" s="121"/>
      <c r="LC11" s="121"/>
      <c r="LD11" s="121"/>
      <c r="LE11" s="121"/>
      <c r="LF11" s="121"/>
      <c r="LG11" s="121"/>
      <c r="LH11" s="121"/>
      <c r="LI11" s="121"/>
      <c r="LJ11" s="121"/>
      <c r="LK11" s="121"/>
      <c r="LL11" s="121"/>
      <c r="LM11" s="121"/>
      <c r="LN11" s="121"/>
      <c r="LO11" s="121"/>
      <c r="LP11" s="121"/>
      <c r="LQ11" s="121"/>
      <c r="LR11" s="121"/>
      <c r="LS11" s="121"/>
      <c r="LT11" s="121"/>
      <c r="LU11" s="121"/>
      <c r="LV11" s="121"/>
      <c r="LW11" s="121"/>
      <c r="LX11" s="121"/>
      <c r="LY11" s="121"/>
      <c r="LZ11" s="121"/>
      <c r="MA11" s="121"/>
      <c r="MB11" s="121"/>
      <c r="MC11" s="121"/>
      <c r="MD11" s="121"/>
      <c r="ME11" s="121"/>
      <c r="MF11" s="121"/>
      <c r="MG11" s="121"/>
      <c r="MH11" s="121"/>
      <c r="MI11" s="121"/>
      <c r="MJ11" s="121"/>
      <c r="MK11" s="121"/>
      <c r="ML11" s="121"/>
      <c r="MM11" s="121"/>
      <c r="MN11" s="121"/>
      <c r="MO11" s="121"/>
      <c r="MP11" s="121"/>
      <c r="MQ11" s="121"/>
      <c r="MR11" s="121"/>
      <c r="MS11" s="121"/>
      <c r="MT11" s="121"/>
      <c r="MU11" s="121"/>
      <c r="MV11" s="121"/>
      <c r="MW11" s="121"/>
      <c r="MX11" s="121"/>
      <c r="MY11" s="121"/>
      <c r="MZ11" s="121"/>
      <c r="NA11" s="121"/>
      <c r="NB11" s="121"/>
      <c r="NC11" s="121"/>
      <c r="ND11" s="121"/>
      <c r="NE11" s="121"/>
      <c r="NF11" s="121"/>
      <c r="NG11" s="121"/>
      <c r="NH11" s="121"/>
      <c r="NI11" s="121"/>
      <c r="NJ11" s="121"/>
      <c r="NK11" s="121"/>
      <c r="NL11" s="121"/>
      <c r="NM11" s="121"/>
      <c r="NN11" s="121"/>
      <c r="NO11" s="121"/>
      <c r="NP11" s="121"/>
      <c r="NQ11" s="121"/>
      <c r="NR11" s="121"/>
      <c r="NS11" s="121"/>
      <c r="NT11" s="121"/>
      <c r="NU11" s="121"/>
      <c r="NV11" s="121"/>
      <c r="NW11" s="121"/>
      <c r="NX11" s="121"/>
      <c r="NY11" s="121"/>
      <c r="NZ11" s="121"/>
      <c r="OA11" s="121"/>
      <c r="OB11" s="121"/>
      <c r="OC11" s="121"/>
      <c r="OD11" s="121"/>
      <c r="OE11" s="121"/>
      <c r="OF11" s="121"/>
      <c r="OG11" s="121"/>
      <c r="OH11" s="121"/>
      <c r="OI11" s="121"/>
      <c r="OJ11" s="121"/>
      <c r="OK11" s="121"/>
      <c r="OL11" s="121"/>
      <c r="OM11" s="121"/>
      <c r="ON11" s="121"/>
      <c r="OO11" s="121"/>
      <c r="OP11" s="121"/>
      <c r="OQ11" s="121"/>
      <c r="OR11" s="121"/>
      <c r="OS11" s="121"/>
      <c r="OT11" s="121"/>
      <c r="OU11" s="121"/>
      <c r="OV11" s="121"/>
      <c r="OW11" s="121"/>
      <c r="OX11" s="121"/>
      <c r="OY11" s="121"/>
      <c r="OZ11" s="121"/>
      <c r="PA11" s="121"/>
    </row>
    <row r="12" spans="1:417" s="122" customFormat="1" ht="40.25" customHeight="1" thickBot="1">
      <c r="A12" s="118"/>
      <c r="B12" s="212" t="s">
        <v>14</v>
      </c>
      <c r="C12" s="212" t="s">
        <v>14</v>
      </c>
      <c r="D12" s="157">
        <v>0</v>
      </c>
      <c r="E12" s="157">
        <v>0</v>
      </c>
      <c r="F12" s="157">
        <v>0</v>
      </c>
      <c r="G12" s="234"/>
      <c r="H12" s="230"/>
      <c r="I12" s="230"/>
      <c r="J12" s="87"/>
      <c r="K12" s="68"/>
      <c r="L12" s="68"/>
      <c r="M12" s="119"/>
      <c r="N12" s="68"/>
      <c r="O12" s="68"/>
      <c r="P12" s="68"/>
      <c r="Q12" s="68"/>
      <c r="R12" s="68"/>
      <c r="S12" s="68"/>
      <c r="T12" s="119"/>
      <c r="U12" s="68"/>
      <c r="V12" s="68"/>
      <c r="W12" s="120"/>
      <c r="X12" s="119"/>
      <c r="Y12" s="68"/>
      <c r="Z12" s="120"/>
      <c r="AA12" s="118"/>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1"/>
      <c r="IP12" s="121"/>
      <c r="IQ12" s="121"/>
      <c r="IR12" s="121"/>
      <c r="IS12" s="121"/>
      <c r="IT12" s="121"/>
      <c r="IU12" s="121"/>
      <c r="IV12" s="121"/>
      <c r="IW12" s="121"/>
      <c r="IX12" s="121"/>
      <c r="IY12" s="121"/>
      <c r="IZ12" s="121"/>
      <c r="JA12" s="121"/>
      <c r="JB12" s="121"/>
      <c r="JC12" s="121"/>
      <c r="JD12" s="121"/>
      <c r="JE12" s="121"/>
      <c r="JF12" s="121"/>
      <c r="JG12" s="121"/>
      <c r="JH12" s="121"/>
      <c r="JI12" s="121"/>
      <c r="JJ12" s="121"/>
      <c r="JK12" s="121"/>
      <c r="JL12" s="121"/>
      <c r="JM12" s="121"/>
      <c r="JN12" s="121"/>
      <c r="JO12" s="121"/>
      <c r="JP12" s="121"/>
      <c r="JQ12" s="121"/>
      <c r="JR12" s="121"/>
      <c r="JS12" s="121"/>
      <c r="JT12" s="121"/>
      <c r="JU12" s="121"/>
      <c r="JV12" s="121"/>
      <c r="JW12" s="121"/>
      <c r="JX12" s="121"/>
      <c r="JY12" s="121"/>
      <c r="JZ12" s="121"/>
      <c r="KA12" s="121"/>
      <c r="KB12" s="121"/>
      <c r="KC12" s="121"/>
      <c r="KD12" s="121"/>
      <c r="KE12" s="121"/>
      <c r="KF12" s="121"/>
      <c r="KG12" s="121"/>
      <c r="KH12" s="121"/>
      <c r="KI12" s="121"/>
      <c r="KJ12" s="121"/>
      <c r="KK12" s="121"/>
      <c r="KL12" s="121"/>
      <c r="KM12" s="121"/>
      <c r="KN12" s="121"/>
      <c r="KO12" s="121"/>
      <c r="KP12" s="121"/>
      <c r="KQ12" s="121"/>
      <c r="KR12" s="121"/>
      <c r="KS12" s="121"/>
      <c r="KT12" s="121"/>
      <c r="KU12" s="121"/>
      <c r="KV12" s="121"/>
      <c r="KW12" s="121"/>
      <c r="KX12" s="121"/>
      <c r="KY12" s="121"/>
      <c r="KZ12" s="121"/>
      <c r="LA12" s="121"/>
      <c r="LB12" s="121"/>
      <c r="LC12" s="121"/>
      <c r="LD12" s="121"/>
      <c r="LE12" s="121"/>
      <c r="LF12" s="121"/>
      <c r="LG12" s="121"/>
      <c r="LH12" s="121"/>
      <c r="LI12" s="121"/>
      <c r="LJ12" s="121"/>
      <c r="LK12" s="121"/>
      <c r="LL12" s="121"/>
      <c r="LM12" s="121"/>
      <c r="LN12" s="121"/>
      <c r="LO12" s="121"/>
      <c r="LP12" s="121"/>
      <c r="LQ12" s="121"/>
      <c r="LR12" s="121"/>
      <c r="LS12" s="121"/>
      <c r="LT12" s="121"/>
      <c r="LU12" s="121"/>
      <c r="LV12" s="121"/>
      <c r="LW12" s="121"/>
      <c r="LX12" s="121"/>
      <c r="LY12" s="121"/>
      <c r="LZ12" s="121"/>
      <c r="MA12" s="121"/>
      <c r="MB12" s="121"/>
      <c r="MC12" s="121"/>
      <c r="MD12" s="121"/>
      <c r="ME12" s="121"/>
      <c r="MF12" s="121"/>
      <c r="MG12" s="121"/>
      <c r="MH12" s="121"/>
      <c r="MI12" s="121"/>
      <c r="MJ12" s="121"/>
      <c r="MK12" s="121"/>
      <c r="ML12" s="121"/>
      <c r="MM12" s="121"/>
      <c r="MN12" s="121"/>
      <c r="MO12" s="121"/>
      <c r="MP12" s="121"/>
      <c r="MQ12" s="121"/>
      <c r="MR12" s="121"/>
      <c r="MS12" s="121"/>
      <c r="MT12" s="121"/>
      <c r="MU12" s="121"/>
      <c r="MV12" s="121"/>
      <c r="MW12" s="121"/>
      <c r="MX12" s="121"/>
      <c r="MY12" s="121"/>
      <c r="MZ12" s="121"/>
      <c r="NA12" s="121"/>
      <c r="NB12" s="121"/>
      <c r="NC12" s="121"/>
      <c r="ND12" s="121"/>
      <c r="NE12" s="121"/>
      <c r="NF12" s="121"/>
      <c r="NG12" s="121"/>
      <c r="NH12" s="121"/>
      <c r="NI12" s="121"/>
      <c r="NJ12" s="121"/>
      <c r="NK12" s="121"/>
      <c r="NL12" s="121"/>
      <c r="NM12" s="121"/>
      <c r="NN12" s="121"/>
      <c r="NO12" s="121"/>
      <c r="NP12" s="121"/>
      <c r="NQ12" s="121"/>
      <c r="NR12" s="121"/>
      <c r="NS12" s="121"/>
      <c r="NT12" s="121"/>
      <c r="NU12" s="121"/>
      <c r="NV12" s="121"/>
      <c r="NW12" s="121"/>
      <c r="NX12" s="121"/>
      <c r="NY12" s="121"/>
      <c r="NZ12" s="121"/>
      <c r="OA12" s="121"/>
      <c r="OB12" s="121"/>
      <c r="OC12" s="121"/>
      <c r="OD12" s="121"/>
      <c r="OE12" s="121"/>
      <c r="OF12" s="121"/>
      <c r="OG12" s="121"/>
      <c r="OH12" s="121"/>
      <c r="OI12" s="121"/>
      <c r="OJ12" s="121"/>
      <c r="OK12" s="121"/>
      <c r="OL12" s="121"/>
      <c r="OM12" s="121"/>
      <c r="ON12" s="121"/>
      <c r="OO12" s="121"/>
      <c r="OP12" s="121"/>
      <c r="OQ12" s="121"/>
      <c r="OR12" s="121"/>
      <c r="OS12" s="121"/>
      <c r="OT12" s="121"/>
      <c r="OU12" s="121"/>
      <c r="OV12" s="121"/>
      <c r="OW12" s="121"/>
      <c r="OX12" s="121"/>
      <c r="OY12" s="121"/>
      <c r="OZ12" s="121"/>
      <c r="PA12" s="121"/>
    </row>
    <row r="13" spans="1:417" s="122" customFormat="1" ht="40.25" customHeight="1" thickBot="1">
      <c r="A13" s="118"/>
      <c r="B13" s="212" t="s">
        <v>14</v>
      </c>
      <c r="C13" s="212" t="s">
        <v>14</v>
      </c>
      <c r="D13" s="157">
        <v>0</v>
      </c>
      <c r="E13" s="157">
        <v>0</v>
      </c>
      <c r="F13" s="157">
        <v>0</v>
      </c>
      <c r="G13" s="234"/>
      <c r="H13" s="230"/>
      <c r="I13" s="230"/>
      <c r="J13" s="87"/>
      <c r="K13" s="68"/>
      <c r="L13" s="68"/>
      <c r="M13" s="119"/>
      <c r="N13" s="68"/>
      <c r="O13" s="68"/>
      <c r="P13" s="68"/>
      <c r="Q13" s="68"/>
      <c r="R13" s="68"/>
      <c r="S13" s="68"/>
      <c r="T13" s="119"/>
      <c r="U13" s="68"/>
      <c r="V13" s="68"/>
      <c r="W13" s="120"/>
      <c r="X13" s="119"/>
      <c r="Y13" s="68"/>
      <c r="Z13" s="120"/>
      <c r="AA13" s="118"/>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1"/>
      <c r="IC13" s="121"/>
      <c r="ID13" s="121"/>
      <c r="IE13" s="121"/>
      <c r="IF13" s="121"/>
      <c r="IG13" s="121"/>
      <c r="IH13" s="121"/>
      <c r="II13" s="121"/>
      <c r="IJ13" s="121"/>
      <c r="IK13" s="121"/>
      <c r="IL13" s="121"/>
      <c r="IM13" s="121"/>
      <c r="IN13" s="121"/>
      <c r="IO13" s="121"/>
      <c r="IP13" s="121"/>
      <c r="IQ13" s="121"/>
      <c r="IR13" s="121"/>
      <c r="IS13" s="121"/>
      <c r="IT13" s="121"/>
      <c r="IU13" s="121"/>
      <c r="IV13" s="121"/>
      <c r="IW13" s="121"/>
      <c r="IX13" s="121"/>
      <c r="IY13" s="121"/>
      <c r="IZ13" s="121"/>
      <c r="JA13" s="121"/>
      <c r="JB13" s="121"/>
      <c r="JC13" s="121"/>
      <c r="JD13" s="121"/>
      <c r="JE13" s="121"/>
      <c r="JF13" s="121"/>
      <c r="JG13" s="121"/>
      <c r="JH13" s="121"/>
      <c r="JI13" s="121"/>
      <c r="JJ13" s="121"/>
      <c r="JK13" s="121"/>
      <c r="JL13" s="121"/>
      <c r="JM13" s="121"/>
      <c r="JN13" s="121"/>
      <c r="JO13" s="121"/>
      <c r="JP13" s="121"/>
      <c r="JQ13" s="121"/>
      <c r="JR13" s="121"/>
      <c r="JS13" s="121"/>
      <c r="JT13" s="121"/>
      <c r="JU13" s="121"/>
      <c r="JV13" s="121"/>
      <c r="JW13" s="121"/>
      <c r="JX13" s="121"/>
      <c r="JY13" s="121"/>
      <c r="JZ13" s="121"/>
      <c r="KA13" s="121"/>
      <c r="KB13" s="121"/>
      <c r="KC13" s="121"/>
      <c r="KD13" s="121"/>
      <c r="KE13" s="121"/>
      <c r="KF13" s="121"/>
      <c r="KG13" s="121"/>
      <c r="KH13" s="121"/>
      <c r="KI13" s="121"/>
      <c r="KJ13" s="121"/>
      <c r="KK13" s="121"/>
      <c r="KL13" s="121"/>
      <c r="KM13" s="121"/>
      <c r="KN13" s="121"/>
      <c r="KO13" s="121"/>
      <c r="KP13" s="121"/>
      <c r="KQ13" s="121"/>
      <c r="KR13" s="121"/>
      <c r="KS13" s="121"/>
      <c r="KT13" s="121"/>
      <c r="KU13" s="121"/>
      <c r="KV13" s="121"/>
      <c r="KW13" s="121"/>
      <c r="KX13" s="121"/>
      <c r="KY13" s="121"/>
      <c r="KZ13" s="121"/>
      <c r="LA13" s="121"/>
      <c r="LB13" s="121"/>
      <c r="LC13" s="121"/>
      <c r="LD13" s="121"/>
      <c r="LE13" s="121"/>
      <c r="LF13" s="121"/>
      <c r="LG13" s="121"/>
      <c r="LH13" s="121"/>
      <c r="LI13" s="121"/>
      <c r="LJ13" s="121"/>
      <c r="LK13" s="121"/>
      <c r="LL13" s="121"/>
      <c r="LM13" s="121"/>
      <c r="LN13" s="121"/>
      <c r="LO13" s="121"/>
      <c r="LP13" s="121"/>
      <c r="LQ13" s="121"/>
      <c r="LR13" s="121"/>
      <c r="LS13" s="121"/>
      <c r="LT13" s="121"/>
      <c r="LU13" s="121"/>
      <c r="LV13" s="121"/>
      <c r="LW13" s="121"/>
      <c r="LX13" s="121"/>
      <c r="LY13" s="121"/>
      <c r="LZ13" s="121"/>
      <c r="MA13" s="121"/>
      <c r="MB13" s="121"/>
      <c r="MC13" s="121"/>
      <c r="MD13" s="121"/>
      <c r="ME13" s="121"/>
      <c r="MF13" s="121"/>
      <c r="MG13" s="121"/>
      <c r="MH13" s="121"/>
      <c r="MI13" s="121"/>
      <c r="MJ13" s="121"/>
      <c r="MK13" s="121"/>
      <c r="ML13" s="121"/>
      <c r="MM13" s="121"/>
      <c r="MN13" s="121"/>
      <c r="MO13" s="121"/>
      <c r="MP13" s="121"/>
      <c r="MQ13" s="121"/>
      <c r="MR13" s="121"/>
      <c r="MS13" s="121"/>
      <c r="MT13" s="121"/>
      <c r="MU13" s="121"/>
      <c r="MV13" s="121"/>
      <c r="MW13" s="121"/>
      <c r="MX13" s="121"/>
      <c r="MY13" s="121"/>
      <c r="MZ13" s="121"/>
      <c r="NA13" s="121"/>
      <c r="NB13" s="121"/>
      <c r="NC13" s="121"/>
      <c r="ND13" s="121"/>
      <c r="NE13" s="121"/>
      <c r="NF13" s="121"/>
      <c r="NG13" s="121"/>
      <c r="NH13" s="121"/>
      <c r="NI13" s="121"/>
      <c r="NJ13" s="121"/>
      <c r="NK13" s="121"/>
      <c r="NL13" s="121"/>
      <c r="NM13" s="121"/>
      <c r="NN13" s="121"/>
      <c r="NO13" s="121"/>
      <c r="NP13" s="121"/>
      <c r="NQ13" s="121"/>
      <c r="NR13" s="121"/>
      <c r="NS13" s="121"/>
      <c r="NT13" s="121"/>
      <c r="NU13" s="121"/>
      <c r="NV13" s="121"/>
      <c r="NW13" s="121"/>
      <c r="NX13" s="121"/>
      <c r="NY13" s="121"/>
      <c r="NZ13" s="121"/>
      <c r="OA13" s="121"/>
      <c r="OB13" s="121"/>
      <c r="OC13" s="121"/>
      <c r="OD13" s="121"/>
      <c r="OE13" s="121"/>
      <c r="OF13" s="121"/>
      <c r="OG13" s="121"/>
      <c r="OH13" s="121"/>
      <c r="OI13" s="121"/>
      <c r="OJ13" s="121"/>
      <c r="OK13" s="121"/>
      <c r="OL13" s="121"/>
      <c r="OM13" s="121"/>
      <c r="ON13" s="121"/>
      <c r="OO13" s="121"/>
      <c r="OP13" s="121"/>
      <c r="OQ13" s="121"/>
      <c r="OR13" s="121"/>
      <c r="OS13" s="121"/>
      <c r="OT13" s="121"/>
      <c r="OU13" s="121"/>
      <c r="OV13" s="121"/>
      <c r="OW13" s="121"/>
      <c r="OX13" s="121"/>
      <c r="OY13" s="121"/>
      <c r="OZ13" s="121"/>
      <c r="PA13" s="121"/>
    </row>
    <row r="14" spans="1:417" s="122" customFormat="1" ht="40.25" customHeight="1" thickBot="1">
      <c r="A14" s="118"/>
      <c r="B14" s="212" t="s">
        <v>14</v>
      </c>
      <c r="C14" s="212" t="s">
        <v>14</v>
      </c>
      <c r="D14" s="157">
        <v>0</v>
      </c>
      <c r="E14" s="157">
        <v>0</v>
      </c>
      <c r="F14" s="157">
        <v>0</v>
      </c>
      <c r="G14" s="234"/>
      <c r="H14" s="230"/>
      <c r="I14" s="230"/>
      <c r="J14" s="87"/>
      <c r="K14" s="68"/>
      <c r="L14" s="68"/>
      <c r="M14" s="119"/>
      <c r="N14" s="68"/>
      <c r="O14" s="68"/>
      <c r="P14" s="68"/>
      <c r="Q14" s="68"/>
      <c r="R14" s="68"/>
      <c r="S14" s="68"/>
      <c r="T14" s="119"/>
      <c r="U14" s="68"/>
      <c r="V14" s="68"/>
      <c r="W14" s="120"/>
      <c r="X14" s="119"/>
      <c r="Y14" s="68"/>
      <c r="Z14" s="120"/>
      <c r="AA14" s="118"/>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121"/>
      <c r="IO14" s="121"/>
      <c r="IP14" s="121"/>
      <c r="IQ14" s="121"/>
      <c r="IR14" s="121"/>
      <c r="IS14" s="121"/>
      <c r="IT14" s="121"/>
      <c r="IU14" s="121"/>
      <c r="IV14" s="121"/>
      <c r="IW14" s="121"/>
      <c r="IX14" s="121"/>
      <c r="IY14" s="121"/>
      <c r="IZ14" s="121"/>
      <c r="JA14" s="121"/>
      <c r="JB14" s="121"/>
      <c r="JC14" s="121"/>
      <c r="JD14" s="121"/>
      <c r="JE14" s="121"/>
      <c r="JF14" s="121"/>
      <c r="JG14" s="121"/>
      <c r="JH14" s="121"/>
      <c r="JI14" s="121"/>
      <c r="JJ14" s="121"/>
      <c r="JK14" s="121"/>
      <c r="JL14" s="121"/>
      <c r="JM14" s="121"/>
      <c r="JN14" s="121"/>
      <c r="JO14" s="121"/>
      <c r="JP14" s="121"/>
      <c r="JQ14" s="121"/>
      <c r="JR14" s="121"/>
      <c r="JS14" s="121"/>
      <c r="JT14" s="121"/>
      <c r="JU14" s="121"/>
      <c r="JV14" s="121"/>
      <c r="JW14" s="121"/>
      <c r="JX14" s="121"/>
      <c r="JY14" s="121"/>
      <c r="JZ14" s="121"/>
      <c r="KA14" s="121"/>
      <c r="KB14" s="121"/>
      <c r="KC14" s="121"/>
      <c r="KD14" s="121"/>
      <c r="KE14" s="121"/>
      <c r="KF14" s="121"/>
      <c r="KG14" s="121"/>
      <c r="KH14" s="121"/>
      <c r="KI14" s="121"/>
      <c r="KJ14" s="121"/>
      <c r="KK14" s="121"/>
      <c r="KL14" s="121"/>
      <c r="KM14" s="121"/>
      <c r="KN14" s="121"/>
      <c r="KO14" s="121"/>
      <c r="KP14" s="121"/>
      <c r="KQ14" s="121"/>
      <c r="KR14" s="121"/>
      <c r="KS14" s="121"/>
      <c r="KT14" s="121"/>
      <c r="KU14" s="121"/>
      <c r="KV14" s="121"/>
      <c r="KW14" s="121"/>
      <c r="KX14" s="121"/>
      <c r="KY14" s="121"/>
      <c r="KZ14" s="121"/>
      <c r="LA14" s="121"/>
      <c r="LB14" s="121"/>
      <c r="LC14" s="121"/>
      <c r="LD14" s="121"/>
      <c r="LE14" s="121"/>
      <c r="LF14" s="121"/>
      <c r="LG14" s="121"/>
      <c r="LH14" s="121"/>
      <c r="LI14" s="121"/>
      <c r="LJ14" s="121"/>
      <c r="LK14" s="121"/>
      <c r="LL14" s="121"/>
      <c r="LM14" s="121"/>
      <c r="LN14" s="121"/>
      <c r="LO14" s="121"/>
      <c r="LP14" s="121"/>
      <c r="LQ14" s="121"/>
      <c r="LR14" s="121"/>
      <c r="LS14" s="121"/>
      <c r="LT14" s="121"/>
      <c r="LU14" s="121"/>
      <c r="LV14" s="121"/>
      <c r="LW14" s="121"/>
      <c r="LX14" s="121"/>
      <c r="LY14" s="121"/>
      <c r="LZ14" s="121"/>
      <c r="MA14" s="121"/>
      <c r="MB14" s="121"/>
      <c r="MC14" s="121"/>
      <c r="MD14" s="121"/>
      <c r="ME14" s="121"/>
      <c r="MF14" s="121"/>
      <c r="MG14" s="121"/>
      <c r="MH14" s="121"/>
      <c r="MI14" s="121"/>
      <c r="MJ14" s="121"/>
      <c r="MK14" s="121"/>
      <c r="ML14" s="121"/>
      <c r="MM14" s="121"/>
      <c r="MN14" s="121"/>
      <c r="MO14" s="121"/>
      <c r="MP14" s="121"/>
      <c r="MQ14" s="121"/>
      <c r="MR14" s="121"/>
      <c r="MS14" s="121"/>
      <c r="MT14" s="121"/>
      <c r="MU14" s="121"/>
      <c r="MV14" s="121"/>
      <c r="MW14" s="121"/>
      <c r="MX14" s="121"/>
      <c r="MY14" s="121"/>
      <c r="MZ14" s="121"/>
      <c r="NA14" s="121"/>
      <c r="NB14" s="121"/>
      <c r="NC14" s="121"/>
      <c r="ND14" s="121"/>
      <c r="NE14" s="121"/>
      <c r="NF14" s="121"/>
      <c r="NG14" s="121"/>
      <c r="NH14" s="121"/>
      <c r="NI14" s="121"/>
      <c r="NJ14" s="121"/>
      <c r="NK14" s="121"/>
      <c r="NL14" s="121"/>
      <c r="NM14" s="121"/>
      <c r="NN14" s="121"/>
      <c r="NO14" s="121"/>
      <c r="NP14" s="121"/>
      <c r="NQ14" s="121"/>
      <c r="NR14" s="121"/>
      <c r="NS14" s="121"/>
      <c r="NT14" s="121"/>
      <c r="NU14" s="121"/>
      <c r="NV14" s="121"/>
      <c r="NW14" s="121"/>
      <c r="NX14" s="121"/>
      <c r="NY14" s="121"/>
      <c r="NZ14" s="121"/>
      <c r="OA14" s="121"/>
      <c r="OB14" s="121"/>
      <c r="OC14" s="121"/>
      <c r="OD14" s="121"/>
      <c r="OE14" s="121"/>
      <c r="OF14" s="121"/>
      <c r="OG14" s="121"/>
      <c r="OH14" s="121"/>
      <c r="OI14" s="121"/>
      <c r="OJ14" s="121"/>
      <c r="OK14" s="121"/>
      <c r="OL14" s="121"/>
      <c r="OM14" s="121"/>
      <c r="ON14" s="121"/>
      <c r="OO14" s="121"/>
      <c r="OP14" s="121"/>
      <c r="OQ14" s="121"/>
      <c r="OR14" s="121"/>
      <c r="OS14" s="121"/>
      <c r="OT14" s="121"/>
      <c r="OU14" s="121"/>
      <c r="OV14" s="121"/>
      <c r="OW14" s="121"/>
      <c r="OX14" s="121"/>
      <c r="OY14" s="121"/>
      <c r="OZ14" s="121"/>
      <c r="PA14" s="121"/>
    </row>
    <row r="15" spans="1:417" s="122" customFormat="1" ht="40.25" customHeight="1" thickBot="1">
      <c r="A15" s="118"/>
      <c r="B15" s="212" t="s">
        <v>14</v>
      </c>
      <c r="C15" s="212" t="s">
        <v>14</v>
      </c>
      <c r="D15" s="157">
        <v>0</v>
      </c>
      <c r="E15" s="157">
        <v>0</v>
      </c>
      <c r="F15" s="157">
        <v>0</v>
      </c>
      <c r="G15" s="234"/>
      <c r="H15" s="230"/>
      <c r="I15" s="230"/>
      <c r="J15" s="87"/>
      <c r="K15" s="68"/>
      <c r="L15" s="68"/>
      <c r="M15" s="119"/>
      <c r="N15" s="68"/>
      <c r="O15" s="68"/>
      <c r="P15" s="68"/>
      <c r="Q15" s="68"/>
      <c r="R15" s="68"/>
      <c r="S15" s="68"/>
      <c r="T15" s="119"/>
      <c r="U15" s="68"/>
      <c r="V15" s="68"/>
      <c r="W15" s="120"/>
      <c r="X15" s="119"/>
      <c r="Y15" s="68"/>
      <c r="Z15" s="120"/>
      <c r="AA15" s="118"/>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1"/>
      <c r="IP15" s="121"/>
      <c r="IQ15" s="121"/>
      <c r="IR15" s="121"/>
      <c r="IS15" s="121"/>
      <c r="IT15" s="121"/>
      <c r="IU15" s="121"/>
      <c r="IV15" s="121"/>
      <c r="IW15" s="121"/>
      <c r="IX15" s="121"/>
      <c r="IY15" s="121"/>
      <c r="IZ15" s="121"/>
      <c r="JA15" s="121"/>
      <c r="JB15" s="121"/>
      <c r="JC15" s="121"/>
      <c r="JD15" s="121"/>
      <c r="JE15" s="121"/>
      <c r="JF15" s="121"/>
      <c r="JG15" s="121"/>
      <c r="JH15" s="121"/>
      <c r="JI15" s="121"/>
      <c r="JJ15" s="121"/>
      <c r="JK15" s="121"/>
      <c r="JL15" s="121"/>
      <c r="JM15" s="121"/>
      <c r="JN15" s="121"/>
      <c r="JO15" s="121"/>
      <c r="JP15" s="121"/>
      <c r="JQ15" s="121"/>
      <c r="JR15" s="121"/>
      <c r="JS15" s="121"/>
      <c r="JT15" s="121"/>
      <c r="JU15" s="121"/>
      <c r="JV15" s="121"/>
      <c r="JW15" s="121"/>
      <c r="JX15" s="121"/>
      <c r="JY15" s="121"/>
      <c r="JZ15" s="121"/>
      <c r="KA15" s="121"/>
      <c r="KB15" s="121"/>
      <c r="KC15" s="121"/>
      <c r="KD15" s="121"/>
      <c r="KE15" s="121"/>
      <c r="KF15" s="121"/>
      <c r="KG15" s="121"/>
      <c r="KH15" s="121"/>
      <c r="KI15" s="121"/>
      <c r="KJ15" s="121"/>
      <c r="KK15" s="121"/>
      <c r="KL15" s="121"/>
      <c r="KM15" s="121"/>
      <c r="KN15" s="121"/>
      <c r="KO15" s="121"/>
      <c r="KP15" s="121"/>
      <c r="KQ15" s="121"/>
      <c r="KR15" s="121"/>
      <c r="KS15" s="121"/>
      <c r="KT15" s="121"/>
      <c r="KU15" s="121"/>
      <c r="KV15" s="121"/>
      <c r="KW15" s="121"/>
      <c r="KX15" s="121"/>
      <c r="KY15" s="121"/>
      <c r="KZ15" s="121"/>
      <c r="LA15" s="121"/>
      <c r="LB15" s="121"/>
      <c r="LC15" s="121"/>
      <c r="LD15" s="121"/>
      <c r="LE15" s="121"/>
      <c r="LF15" s="121"/>
      <c r="LG15" s="121"/>
      <c r="LH15" s="121"/>
      <c r="LI15" s="121"/>
      <c r="LJ15" s="121"/>
      <c r="LK15" s="121"/>
      <c r="LL15" s="121"/>
      <c r="LM15" s="121"/>
      <c r="LN15" s="121"/>
      <c r="LO15" s="121"/>
      <c r="LP15" s="121"/>
      <c r="LQ15" s="121"/>
      <c r="LR15" s="121"/>
      <c r="LS15" s="121"/>
      <c r="LT15" s="121"/>
      <c r="LU15" s="121"/>
      <c r="LV15" s="121"/>
      <c r="LW15" s="121"/>
      <c r="LX15" s="121"/>
      <c r="LY15" s="121"/>
      <c r="LZ15" s="121"/>
      <c r="MA15" s="121"/>
      <c r="MB15" s="121"/>
      <c r="MC15" s="121"/>
      <c r="MD15" s="121"/>
      <c r="ME15" s="121"/>
      <c r="MF15" s="121"/>
      <c r="MG15" s="121"/>
      <c r="MH15" s="121"/>
      <c r="MI15" s="121"/>
      <c r="MJ15" s="121"/>
      <c r="MK15" s="121"/>
      <c r="ML15" s="121"/>
      <c r="MM15" s="121"/>
      <c r="MN15" s="121"/>
      <c r="MO15" s="121"/>
      <c r="MP15" s="121"/>
      <c r="MQ15" s="121"/>
      <c r="MR15" s="121"/>
      <c r="MS15" s="121"/>
      <c r="MT15" s="121"/>
      <c r="MU15" s="121"/>
      <c r="MV15" s="121"/>
      <c r="MW15" s="121"/>
      <c r="MX15" s="121"/>
      <c r="MY15" s="121"/>
      <c r="MZ15" s="121"/>
      <c r="NA15" s="121"/>
      <c r="NB15" s="121"/>
      <c r="NC15" s="121"/>
      <c r="ND15" s="121"/>
      <c r="NE15" s="121"/>
      <c r="NF15" s="121"/>
      <c r="NG15" s="121"/>
      <c r="NH15" s="121"/>
      <c r="NI15" s="121"/>
      <c r="NJ15" s="121"/>
      <c r="NK15" s="121"/>
      <c r="NL15" s="121"/>
      <c r="NM15" s="121"/>
      <c r="NN15" s="121"/>
      <c r="NO15" s="121"/>
      <c r="NP15" s="121"/>
      <c r="NQ15" s="121"/>
      <c r="NR15" s="121"/>
      <c r="NS15" s="121"/>
      <c r="NT15" s="121"/>
      <c r="NU15" s="121"/>
      <c r="NV15" s="121"/>
      <c r="NW15" s="121"/>
      <c r="NX15" s="121"/>
      <c r="NY15" s="121"/>
      <c r="NZ15" s="121"/>
      <c r="OA15" s="121"/>
      <c r="OB15" s="121"/>
      <c r="OC15" s="121"/>
      <c r="OD15" s="121"/>
      <c r="OE15" s="121"/>
      <c r="OF15" s="121"/>
      <c r="OG15" s="121"/>
      <c r="OH15" s="121"/>
      <c r="OI15" s="121"/>
      <c r="OJ15" s="121"/>
      <c r="OK15" s="121"/>
      <c r="OL15" s="121"/>
      <c r="OM15" s="121"/>
      <c r="ON15" s="121"/>
      <c r="OO15" s="121"/>
      <c r="OP15" s="121"/>
      <c r="OQ15" s="121"/>
      <c r="OR15" s="121"/>
      <c r="OS15" s="121"/>
      <c r="OT15" s="121"/>
      <c r="OU15" s="121"/>
      <c r="OV15" s="121"/>
      <c r="OW15" s="121"/>
      <c r="OX15" s="121"/>
      <c r="OY15" s="121"/>
      <c r="OZ15" s="121"/>
      <c r="PA15" s="121"/>
    </row>
    <row r="16" spans="1:417" s="122" customFormat="1" ht="40.25" customHeight="1" thickBot="1">
      <c r="A16" s="118"/>
      <c r="B16" s="212" t="s">
        <v>14</v>
      </c>
      <c r="C16" s="212" t="s">
        <v>14</v>
      </c>
      <c r="D16" s="157">
        <v>0</v>
      </c>
      <c r="E16" s="157">
        <v>0</v>
      </c>
      <c r="F16" s="157">
        <v>0</v>
      </c>
      <c r="G16" s="234"/>
      <c r="H16" s="230"/>
      <c r="I16" s="230"/>
      <c r="J16" s="87"/>
      <c r="K16" s="68"/>
      <c r="L16" s="68"/>
      <c r="M16" s="119"/>
      <c r="N16" s="68"/>
      <c r="O16" s="68"/>
      <c r="P16" s="68"/>
      <c r="Q16" s="68"/>
      <c r="R16" s="68"/>
      <c r="S16" s="68"/>
      <c r="T16" s="119"/>
      <c r="U16" s="68"/>
      <c r="V16" s="68"/>
      <c r="W16" s="120"/>
      <c r="X16" s="119"/>
      <c r="Y16" s="68"/>
      <c r="Z16" s="120"/>
      <c r="AA16" s="118"/>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c r="IW16" s="121"/>
      <c r="IX16" s="121"/>
      <c r="IY16" s="121"/>
      <c r="IZ16" s="121"/>
      <c r="JA16" s="121"/>
      <c r="JB16" s="121"/>
      <c r="JC16" s="121"/>
      <c r="JD16" s="121"/>
      <c r="JE16" s="121"/>
      <c r="JF16" s="121"/>
      <c r="JG16" s="121"/>
      <c r="JH16" s="121"/>
      <c r="JI16" s="121"/>
      <c r="JJ16" s="121"/>
      <c r="JK16" s="121"/>
      <c r="JL16" s="121"/>
      <c r="JM16" s="121"/>
      <c r="JN16" s="121"/>
      <c r="JO16" s="121"/>
      <c r="JP16" s="121"/>
      <c r="JQ16" s="121"/>
      <c r="JR16" s="121"/>
      <c r="JS16" s="121"/>
      <c r="JT16" s="121"/>
      <c r="JU16" s="121"/>
      <c r="JV16" s="121"/>
      <c r="JW16" s="121"/>
      <c r="JX16" s="121"/>
      <c r="JY16" s="121"/>
      <c r="JZ16" s="121"/>
      <c r="KA16" s="121"/>
      <c r="KB16" s="121"/>
      <c r="KC16" s="121"/>
      <c r="KD16" s="121"/>
      <c r="KE16" s="121"/>
      <c r="KF16" s="121"/>
      <c r="KG16" s="121"/>
      <c r="KH16" s="121"/>
      <c r="KI16" s="121"/>
      <c r="KJ16" s="121"/>
      <c r="KK16" s="121"/>
      <c r="KL16" s="121"/>
      <c r="KM16" s="121"/>
      <c r="KN16" s="121"/>
      <c r="KO16" s="121"/>
      <c r="KP16" s="121"/>
      <c r="KQ16" s="121"/>
      <c r="KR16" s="121"/>
      <c r="KS16" s="121"/>
      <c r="KT16" s="121"/>
      <c r="KU16" s="121"/>
      <c r="KV16" s="121"/>
      <c r="KW16" s="121"/>
      <c r="KX16" s="121"/>
      <c r="KY16" s="121"/>
      <c r="KZ16" s="121"/>
      <c r="LA16" s="121"/>
      <c r="LB16" s="121"/>
      <c r="LC16" s="121"/>
      <c r="LD16" s="121"/>
      <c r="LE16" s="121"/>
      <c r="LF16" s="121"/>
      <c r="LG16" s="121"/>
      <c r="LH16" s="121"/>
      <c r="LI16" s="121"/>
      <c r="LJ16" s="121"/>
      <c r="LK16" s="121"/>
      <c r="LL16" s="121"/>
      <c r="LM16" s="121"/>
      <c r="LN16" s="121"/>
      <c r="LO16" s="121"/>
      <c r="LP16" s="121"/>
      <c r="LQ16" s="121"/>
      <c r="LR16" s="121"/>
      <c r="LS16" s="121"/>
      <c r="LT16" s="121"/>
      <c r="LU16" s="121"/>
      <c r="LV16" s="121"/>
      <c r="LW16" s="121"/>
      <c r="LX16" s="121"/>
      <c r="LY16" s="121"/>
      <c r="LZ16" s="121"/>
      <c r="MA16" s="121"/>
      <c r="MB16" s="121"/>
      <c r="MC16" s="121"/>
      <c r="MD16" s="121"/>
      <c r="ME16" s="121"/>
      <c r="MF16" s="121"/>
      <c r="MG16" s="121"/>
      <c r="MH16" s="121"/>
      <c r="MI16" s="121"/>
      <c r="MJ16" s="121"/>
      <c r="MK16" s="121"/>
      <c r="ML16" s="121"/>
      <c r="MM16" s="121"/>
      <c r="MN16" s="121"/>
      <c r="MO16" s="121"/>
      <c r="MP16" s="121"/>
      <c r="MQ16" s="121"/>
      <c r="MR16" s="121"/>
      <c r="MS16" s="121"/>
      <c r="MT16" s="121"/>
      <c r="MU16" s="121"/>
      <c r="MV16" s="121"/>
      <c r="MW16" s="121"/>
      <c r="MX16" s="121"/>
      <c r="MY16" s="121"/>
      <c r="MZ16" s="121"/>
      <c r="NA16" s="121"/>
      <c r="NB16" s="121"/>
      <c r="NC16" s="121"/>
      <c r="ND16" s="121"/>
      <c r="NE16" s="121"/>
      <c r="NF16" s="121"/>
      <c r="NG16" s="121"/>
      <c r="NH16" s="121"/>
      <c r="NI16" s="121"/>
      <c r="NJ16" s="121"/>
      <c r="NK16" s="121"/>
      <c r="NL16" s="121"/>
      <c r="NM16" s="121"/>
      <c r="NN16" s="121"/>
      <c r="NO16" s="121"/>
      <c r="NP16" s="121"/>
      <c r="NQ16" s="121"/>
      <c r="NR16" s="121"/>
      <c r="NS16" s="121"/>
      <c r="NT16" s="121"/>
      <c r="NU16" s="121"/>
      <c r="NV16" s="121"/>
      <c r="NW16" s="121"/>
      <c r="NX16" s="121"/>
      <c r="NY16" s="121"/>
      <c r="NZ16" s="121"/>
      <c r="OA16" s="121"/>
      <c r="OB16" s="121"/>
      <c r="OC16" s="121"/>
      <c r="OD16" s="121"/>
      <c r="OE16" s="121"/>
      <c r="OF16" s="121"/>
      <c r="OG16" s="121"/>
      <c r="OH16" s="121"/>
      <c r="OI16" s="121"/>
      <c r="OJ16" s="121"/>
      <c r="OK16" s="121"/>
      <c r="OL16" s="121"/>
      <c r="OM16" s="121"/>
      <c r="ON16" s="121"/>
      <c r="OO16" s="121"/>
      <c r="OP16" s="121"/>
      <c r="OQ16" s="121"/>
      <c r="OR16" s="121"/>
      <c r="OS16" s="121"/>
      <c r="OT16" s="121"/>
      <c r="OU16" s="121"/>
      <c r="OV16" s="121"/>
      <c r="OW16" s="121"/>
      <c r="OX16" s="121"/>
      <c r="OY16" s="121"/>
      <c r="OZ16" s="121"/>
      <c r="PA16" s="121"/>
    </row>
    <row r="17" spans="1:417" s="122" customFormat="1" ht="40.25" customHeight="1" thickBot="1">
      <c r="A17" s="118"/>
      <c r="B17" s="212" t="s">
        <v>14</v>
      </c>
      <c r="C17" s="212" t="s">
        <v>14</v>
      </c>
      <c r="D17" s="157">
        <v>0</v>
      </c>
      <c r="E17" s="157">
        <v>0</v>
      </c>
      <c r="F17" s="157">
        <v>0</v>
      </c>
      <c r="G17" s="234"/>
      <c r="H17" s="230"/>
      <c r="I17" s="230"/>
      <c r="J17" s="87"/>
      <c r="K17" s="68"/>
      <c r="L17" s="68"/>
      <c r="M17" s="119"/>
      <c r="N17" s="68"/>
      <c r="O17" s="68"/>
      <c r="P17" s="68"/>
      <c r="Q17" s="68"/>
      <c r="R17" s="68"/>
      <c r="S17" s="68"/>
      <c r="T17" s="119"/>
      <c r="U17" s="68"/>
      <c r="V17" s="68"/>
      <c r="W17" s="120"/>
      <c r="X17" s="119"/>
      <c r="Y17" s="68"/>
      <c r="Z17" s="120"/>
      <c r="AA17" s="118"/>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c r="IW17" s="121"/>
      <c r="IX17" s="121"/>
      <c r="IY17" s="121"/>
      <c r="IZ17" s="121"/>
      <c r="JA17" s="121"/>
      <c r="JB17" s="121"/>
      <c r="JC17" s="121"/>
      <c r="JD17" s="121"/>
      <c r="JE17" s="121"/>
      <c r="JF17" s="121"/>
      <c r="JG17" s="121"/>
      <c r="JH17" s="121"/>
      <c r="JI17" s="121"/>
      <c r="JJ17" s="121"/>
      <c r="JK17" s="121"/>
      <c r="JL17" s="121"/>
      <c r="JM17" s="121"/>
      <c r="JN17" s="121"/>
      <c r="JO17" s="121"/>
      <c r="JP17" s="121"/>
      <c r="JQ17" s="121"/>
      <c r="JR17" s="121"/>
      <c r="JS17" s="121"/>
      <c r="JT17" s="121"/>
      <c r="JU17" s="121"/>
      <c r="JV17" s="121"/>
      <c r="JW17" s="121"/>
      <c r="JX17" s="121"/>
      <c r="JY17" s="121"/>
      <c r="JZ17" s="121"/>
      <c r="KA17" s="121"/>
      <c r="KB17" s="121"/>
      <c r="KC17" s="121"/>
      <c r="KD17" s="121"/>
      <c r="KE17" s="121"/>
      <c r="KF17" s="121"/>
      <c r="KG17" s="121"/>
      <c r="KH17" s="121"/>
      <c r="KI17" s="121"/>
      <c r="KJ17" s="121"/>
      <c r="KK17" s="121"/>
      <c r="KL17" s="121"/>
      <c r="KM17" s="121"/>
      <c r="KN17" s="121"/>
      <c r="KO17" s="121"/>
      <c r="KP17" s="121"/>
      <c r="KQ17" s="121"/>
      <c r="KR17" s="121"/>
      <c r="KS17" s="121"/>
      <c r="KT17" s="121"/>
      <c r="KU17" s="121"/>
      <c r="KV17" s="121"/>
      <c r="KW17" s="121"/>
      <c r="KX17" s="121"/>
      <c r="KY17" s="121"/>
      <c r="KZ17" s="121"/>
      <c r="LA17" s="121"/>
      <c r="LB17" s="121"/>
      <c r="LC17" s="121"/>
      <c r="LD17" s="121"/>
      <c r="LE17" s="121"/>
      <c r="LF17" s="121"/>
      <c r="LG17" s="121"/>
      <c r="LH17" s="121"/>
      <c r="LI17" s="121"/>
      <c r="LJ17" s="121"/>
      <c r="LK17" s="121"/>
      <c r="LL17" s="121"/>
      <c r="LM17" s="121"/>
      <c r="LN17" s="121"/>
      <c r="LO17" s="121"/>
      <c r="LP17" s="121"/>
      <c r="LQ17" s="121"/>
      <c r="LR17" s="121"/>
      <c r="LS17" s="121"/>
      <c r="LT17" s="121"/>
      <c r="LU17" s="121"/>
      <c r="LV17" s="121"/>
      <c r="LW17" s="121"/>
      <c r="LX17" s="121"/>
      <c r="LY17" s="121"/>
      <c r="LZ17" s="121"/>
      <c r="MA17" s="121"/>
      <c r="MB17" s="121"/>
      <c r="MC17" s="121"/>
      <c r="MD17" s="121"/>
      <c r="ME17" s="121"/>
      <c r="MF17" s="121"/>
      <c r="MG17" s="121"/>
      <c r="MH17" s="121"/>
      <c r="MI17" s="121"/>
      <c r="MJ17" s="121"/>
      <c r="MK17" s="121"/>
      <c r="ML17" s="121"/>
      <c r="MM17" s="121"/>
      <c r="MN17" s="121"/>
      <c r="MO17" s="121"/>
      <c r="MP17" s="121"/>
      <c r="MQ17" s="121"/>
      <c r="MR17" s="121"/>
      <c r="MS17" s="121"/>
      <c r="MT17" s="121"/>
      <c r="MU17" s="121"/>
      <c r="MV17" s="121"/>
      <c r="MW17" s="121"/>
      <c r="MX17" s="121"/>
      <c r="MY17" s="121"/>
      <c r="MZ17" s="121"/>
      <c r="NA17" s="121"/>
      <c r="NB17" s="121"/>
      <c r="NC17" s="121"/>
      <c r="ND17" s="121"/>
      <c r="NE17" s="121"/>
      <c r="NF17" s="121"/>
      <c r="NG17" s="121"/>
      <c r="NH17" s="121"/>
      <c r="NI17" s="121"/>
      <c r="NJ17" s="121"/>
      <c r="NK17" s="121"/>
      <c r="NL17" s="121"/>
      <c r="NM17" s="121"/>
      <c r="NN17" s="121"/>
      <c r="NO17" s="121"/>
      <c r="NP17" s="121"/>
      <c r="NQ17" s="121"/>
      <c r="NR17" s="121"/>
      <c r="NS17" s="121"/>
      <c r="NT17" s="121"/>
      <c r="NU17" s="121"/>
      <c r="NV17" s="121"/>
      <c r="NW17" s="121"/>
      <c r="NX17" s="121"/>
      <c r="NY17" s="121"/>
      <c r="NZ17" s="121"/>
      <c r="OA17" s="121"/>
      <c r="OB17" s="121"/>
      <c r="OC17" s="121"/>
      <c r="OD17" s="121"/>
      <c r="OE17" s="121"/>
      <c r="OF17" s="121"/>
      <c r="OG17" s="121"/>
      <c r="OH17" s="121"/>
      <c r="OI17" s="121"/>
      <c r="OJ17" s="121"/>
      <c r="OK17" s="121"/>
      <c r="OL17" s="121"/>
      <c r="OM17" s="121"/>
      <c r="ON17" s="121"/>
      <c r="OO17" s="121"/>
      <c r="OP17" s="121"/>
      <c r="OQ17" s="121"/>
      <c r="OR17" s="121"/>
      <c r="OS17" s="121"/>
      <c r="OT17" s="121"/>
      <c r="OU17" s="121"/>
      <c r="OV17" s="121"/>
      <c r="OW17" s="121"/>
      <c r="OX17" s="121"/>
      <c r="OY17" s="121"/>
      <c r="OZ17" s="121"/>
      <c r="PA17" s="121"/>
    </row>
    <row r="18" spans="1:417" s="122" customFormat="1" ht="40.25" customHeight="1" thickBot="1">
      <c r="A18" s="118"/>
      <c r="B18" s="212" t="s">
        <v>14</v>
      </c>
      <c r="C18" s="212" t="s">
        <v>14</v>
      </c>
      <c r="D18" s="157">
        <v>0</v>
      </c>
      <c r="E18" s="157">
        <v>0</v>
      </c>
      <c r="F18" s="157">
        <v>0</v>
      </c>
      <c r="G18" s="234"/>
      <c r="H18" s="230"/>
      <c r="I18" s="230"/>
      <c r="J18" s="87"/>
      <c r="K18" s="68"/>
      <c r="L18" s="68"/>
      <c r="M18" s="119"/>
      <c r="N18" s="68"/>
      <c r="O18" s="68"/>
      <c r="P18" s="68"/>
      <c r="Q18" s="68"/>
      <c r="R18" s="68"/>
      <c r="S18" s="68"/>
      <c r="T18" s="119"/>
      <c r="U18" s="68"/>
      <c r="V18" s="68"/>
      <c r="W18" s="120"/>
      <c r="X18" s="119"/>
      <c r="Y18" s="68"/>
      <c r="Z18" s="120"/>
      <c r="AA18" s="118"/>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c r="IW18" s="121"/>
      <c r="IX18" s="121"/>
      <c r="IY18" s="121"/>
      <c r="IZ18" s="121"/>
      <c r="JA18" s="121"/>
      <c r="JB18" s="121"/>
      <c r="JC18" s="121"/>
      <c r="JD18" s="121"/>
      <c r="JE18" s="121"/>
      <c r="JF18" s="121"/>
      <c r="JG18" s="121"/>
      <c r="JH18" s="121"/>
      <c r="JI18" s="121"/>
      <c r="JJ18" s="121"/>
      <c r="JK18" s="121"/>
      <c r="JL18" s="121"/>
      <c r="JM18" s="121"/>
      <c r="JN18" s="121"/>
      <c r="JO18" s="121"/>
      <c r="JP18" s="121"/>
      <c r="JQ18" s="121"/>
      <c r="JR18" s="121"/>
      <c r="JS18" s="121"/>
      <c r="JT18" s="121"/>
      <c r="JU18" s="121"/>
      <c r="JV18" s="121"/>
      <c r="JW18" s="121"/>
      <c r="JX18" s="121"/>
      <c r="JY18" s="121"/>
      <c r="JZ18" s="121"/>
      <c r="KA18" s="121"/>
      <c r="KB18" s="121"/>
      <c r="KC18" s="121"/>
      <c r="KD18" s="121"/>
      <c r="KE18" s="121"/>
      <c r="KF18" s="121"/>
      <c r="KG18" s="121"/>
      <c r="KH18" s="121"/>
      <c r="KI18" s="121"/>
      <c r="KJ18" s="121"/>
      <c r="KK18" s="121"/>
      <c r="KL18" s="121"/>
      <c r="KM18" s="121"/>
      <c r="KN18" s="121"/>
      <c r="KO18" s="121"/>
      <c r="KP18" s="121"/>
      <c r="KQ18" s="121"/>
      <c r="KR18" s="121"/>
      <c r="KS18" s="121"/>
      <c r="KT18" s="121"/>
      <c r="KU18" s="121"/>
      <c r="KV18" s="121"/>
      <c r="KW18" s="121"/>
      <c r="KX18" s="121"/>
      <c r="KY18" s="121"/>
      <c r="KZ18" s="121"/>
      <c r="LA18" s="121"/>
      <c r="LB18" s="121"/>
      <c r="LC18" s="121"/>
      <c r="LD18" s="121"/>
      <c r="LE18" s="121"/>
      <c r="LF18" s="121"/>
      <c r="LG18" s="121"/>
      <c r="LH18" s="121"/>
      <c r="LI18" s="121"/>
      <c r="LJ18" s="121"/>
      <c r="LK18" s="121"/>
      <c r="LL18" s="121"/>
      <c r="LM18" s="121"/>
      <c r="LN18" s="121"/>
      <c r="LO18" s="121"/>
      <c r="LP18" s="121"/>
      <c r="LQ18" s="121"/>
      <c r="LR18" s="121"/>
      <c r="LS18" s="121"/>
      <c r="LT18" s="121"/>
      <c r="LU18" s="121"/>
      <c r="LV18" s="121"/>
      <c r="LW18" s="121"/>
      <c r="LX18" s="121"/>
      <c r="LY18" s="121"/>
      <c r="LZ18" s="121"/>
      <c r="MA18" s="121"/>
      <c r="MB18" s="121"/>
      <c r="MC18" s="121"/>
      <c r="MD18" s="121"/>
      <c r="ME18" s="121"/>
      <c r="MF18" s="121"/>
      <c r="MG18" s="121"/>
      <c r="MH18" s="121"/>
      <c r="MI18" s="121"/>
      <c r="MJ18" s="121"/>
      <c r="MK18" s="121"/>
      <c r="ML18" s="121"/>
      <c r="MM18" s="121"/>
      <c r="MN18" s="121"/>
      <c r="MO18" s="121"/>
      <c r="MP18" s="121"/>
      <c r="MQ18" s="121"/>
      <c r="MR18" s="121"/>
      <c r="MS18" s="121"/>
      <c r="MT18" s="121"/>
      <c r="MU18" s="121"/>
      <c r="MV18" s="121"/>
      <c r="MW18" s="121"/>
      <c r="MX18" s="121"/>
      <c r="MY18" s="121"/>
      <c r="MZ18" s="121"/>
      <c r="NA18" s="121"/>
      <c r="NB18" s="121"/>
      <c r="NC18" s="121"/>
      <c r="ND18" s="121"/>
      <c r="NE18" s="121"/>
      <c r="NF18" s="121"/>
      <c r="NG18" s="121"/>
      <c r="NH18" s="121"/>
      <c r="NI18" s="121"/>
      <c r="NJ18" s="121"/>
      <c r="NK18" s="121"/>
      <c r="NL18" s="121"/>
      <c r="NM18" s="121"/>
      <c r="NN18" s="121"/>
      <c r="NO18" s="121"/>
      <c r="NP18" s="121"/>
      <c r="NQ18" s="121"/>
      <c r="NR18" s="121"/>
      <c r="NS18" s="121"/>
      <c r="NT18" s="121"/>
      <c r="NU18" s="121"/>
      <c r="NV18" s="121"/>
      <c r="NW18" s="121"/>
      <c r="NX18" s="121"/>
      <c r="NY18" s="121"/>
      <c r="NZ18" s="121"/>
      <c r="OA18" s="121"/>
      <c r="OB18" s="121"/>
      <c r="OC18" s="121"/>
      <c r="OD18" s="121"/>
      <c r="OE18" s="121"/>
      <c r="OF18" s="121"/>
      <c r="OG18" s="121"/>
      <c r="OH18" s="121"/>
      <c r="OI18" s="121"/>
      <c r="OJ18" s="121"/>
      <c r="OK18" s="121"/>
      <c r="OL18" s="121"/>
      <c r="OM18" s="121"/>
      <c r="ON18" s="121"/>
      <c r="OO18" s="121"/>
      <c r="OP18" s="121"/>
      <c r="OQ18" s="121"/>
      <c r="OR18" s="121"/>
      <c r="OS18" s="121"/>
      <c r="OT18" s="121"/>
      <c r="OU18" s="121"/>
      <c r="OV18" s="121"/>
      <c r="OW18" s="121"/>
      <c r="OX18" s="121"/>
      <c r="OY18" s="121"/>
      <c r="OZ18" s="121"/>
      <c r="PA18" s="121"/>
    </row>
    <row r="19" spans="1:417" s="122" customFormat="1" ht="40.25" customHeight="1" thickBot="1">
      <c r="A19" s="118"/>
      <c r="B19" s="212" t="s">
        <v>14</v>
      </c>
      <c r="C19" s="212" t="s">
        <v>14</v>
      </c>
      <c r="D19" s="157">
        <v>0</v>
      </c>
      <c r="E19" s="157">
        <v>0</v>
      </c>
      <c r="F19" s="157">
        <v>0</v>
      </c>
      <c r="G19" s="234"/>
      <c r="H19" s="230"/>
      <c r="I19" s="230"/>
      <c r="J19" s="87"/>
      <c r="K19" s="68"/>
      <c r="L19" s="68"/>
      <c r="M19" s="119"/>
      <c r="N19" s="68"/>
      <c r="O19" s="68"/>
      <c r="P19" s="68"/>
      <c r="Q19" s="68"/>
      <c r="R19" s="68"/>
      <c r="S19" s="68"/>
      <c r="T19" s="119"/>
      <c r="U19" s="68"/>
      <c r="V19" s="68"/>
      <c r="W19" s="120"/>
      <c r="X19" s="119"/>
      <c r="Y19" s="68"/>
      <c r="Z19" s="120"/>
      <c r="AA19" s="118"/>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1"/>
      <c r="IP19" s="121"/>
      <c r="IQ19" s="121"/>
      <c r="IR19" s="121"/>
      <c r="IS19" s="121"/>
      <c r="IT19" s="121"/>
      <c r="IU19" s="121"/>
      <c r="IV19" s="121"/>
      <c r="IW19" s="121"/>
      <c r="IX19" s="121"/>
      <c r="IY19" s="121"/>
      <c r="IZ19" s="121"/>
      <c r="JA19" s="121"/>
      <c r="JB19" s="121"/>
      <c r="JC19" s="121"/>
      <c r="JD19" s="121"/>
      <c r="JE19" s="121"/>
      <c r="JF19" s="121"/>
      <c r="JG19" s="121"/>
      <c r="JH19" s="121"/>
      <c r="JI19" s="121"/>
      <c r="JJ19" s="121"/>
      <c r="JK19" s="121"/>
      <c r="JL19" s="121"/>
      <c r="JM19" s="121"/>
      <c r="JN19" s="121"/>
      <c r="JO19" s="121"/>
      <c r="JP19" s="121"/>
      <c r="JQ19" s="121"/>
      <c r="JR19" s="121"/>
      <c r="JS19" s="121"/>
      <c r="JT19" s="121"/>
      <c r="JU19" s="121"/>
      <c r="JV19" s="121"/>
      <c r="JW19" s="121"/>
      <c r="JX19" s="121"/>
      <c r="JY19" s="121"/>
      <c r="JZ19" s="121"/>
      <c r="KA19" s="121"/>
      <c r="KB19" s="121"/>
      <c r="KC19" s="121"/>
      <c r="KD19" s="121"/>
      <c r="KE19" s="121"/>
      <c r="KF19" s="121"/>
      <c r="KG19" s="121"/>
      <c r="KH19" s="121"/>
      <c r="KI19" s="121"/>
      <c r="KJ19" s="121"/>
      <c r="KK19" s="121"/>
      <c r="KL19" s="121"/>
      <c r="KM19" s="121"/>
      <c r="KN19" s="121"/>
      <c r="KO19" s="121"/>
      <c r="KP19" s="121"/>
      <c r="KQ19" s="121"/>
      <c r="KR19" s="121"/>
      <c r="KS19" s="121"/>
      <c r="KT19" s="121"/>
      <c r="KU19" s="121"/>
      <c r="KV19" s="121"/>
      <c r="KW19" s="121"/>
      <c r="KX19" s="121"/>
      <c r="KY19" s="121"/>
      <c r="KZ19" s="121"/>
      <c r="LA19" s="121"/>
      <c r="LB19" s="121"/>
      <c r="LC19" s="121"/>
      <c r="LD19" s="121"/>
      <c r="LE19" s="121"/>
      <c r="LF19" s="121"/>
      <c r="LG19" s="121"/>
      <c r="LH19" s="121"/>
      <c r="LI19" s="121"/>
      <c r="LJ19" s="121"/>
      <c r="LK19" s="121"/>
      <c r="LL19" s="121"/>
      <c r="LM19" s="121"/>
      <c r="LN19" s="121"/>
      <c r="LO19" s="121"/>
      <c r="LP19" s="121"/>
      <c r="LQ19" s="121"/>
      <c r="LR19" s="121"/>
      <c r="LS19" s="121"/>
      <c r="LT19" s="121"/>
      <c r="LU19" s="121"/>
      <c r="LV19" s="121"/>
      <c r="LW19" s="121"/>
      <c r="LX19" s="121"/>
      <c r="LY19" s="121"/>
      <c r="LZ19" s="121"/>
      <c r="MA19" s="121"/>
      <c r="MB19" s="121"/>
      <c r="MC19" s="121"/>
      <c r="MD19" s="121"/>
      <c r="ME19" s="121"/>
      <c r="MF19" s="121"/>
      <c r="MG19" s="121"/>
      <c r="MH19" s="121"/>
      <c r="MI19" s="121"/>
      <c r="MJ19" s="121"/>
      <c r="MK19" s="121"/>
      <c r="ML19" s="121"/>
      <c r="MM19" s="121"/>
      <c r="MN19" s="121"/>
      <c r="MO19" s="121"/>
      <c r="MP19" s="121"/>
      <c r="MQ19" s="121"/>
      <c r="MR19" s="121"/>
      <c r="MS19" s="121"/>
      <c r="MT19" s="121"/>
      <c r="MU19" s="121"/>
      <c r="MV19" s="121"/>
      <c r="MW19" s="121"/>
      <c r="MX19" s="121"/>
      <c r="MY19" s="121"/>
      <c r="MZ19" s="121"/>
      <c r="NA19" s="121"/>
      <c r="NB19" s="121"/>
      <c r="NC19" s="121"/>
      <c r="ND19" s="121"/>
      <c r="NE19" s="121"/>
      <c r="NF19" s="121"/>
      <c r="NG19" s="121"/>
      <c r="NH19" s="121"/>
      <c r="NI19" s="121"/>
      <c r="NJ19" s="121"/>
      <c r="NK19" s="121"/>
      <c r="NL19" s="121"/>
      <c r="NM19" s="121"/>
      <c r="NN19" s="121"/>
      <c r="NO19" s="121"/>
      <c r="NP19" s="121"/>
      <c r="NQ19" s="121"/>
      <c r="NR19" s="121"/>
      <c r="NS19" s="121"/>
      <c r="NT19" s="121"/>
      <c r="NU19" s="121"/>
      <c r="NV19" s="121"/>
      <c r="NW19" s="121"/>
      <c r="NX19" s="121"/>
      <c r="NY19" s="121"/>
      <c r="NZ19" s="121"/>
      <c r="OA19" s="121"/>
      <c r="OB19" s="121"/>
      <c r="OC19" s="121"/>
      <c r="OD19" s="121"/>
      <c r="OE19" s="121"/>
      <c r="OF19" s="121"/>
      <c r="OG19" s="121"/>
      <c r="OH19" s="121"/>
      <c r="OI19" s="121"/>
      <c r="OJ19" s="121"/>
      <c r="OK19" s="121"/>
      <c r="OL19" s="121"/>
      <c r="OM19" s="121"/>
      <c r="ON19" s="121"/>
      <c r="OO19" s="121"/>
      <c r="OP19" s="121"/>
      <c r="OQ19" s="121"/>
      <c r="OR19" s="121"/>
      <c r="OS19" s="121"/>
      <c r="OT19" s="121"/>
      <c r="OU19" s="121"/>
      <c r="OV19" s="121"/>
      <c r="OW19" s="121"/>
      <c r="OX19" s="121"/>
      <c r="OY19" s="121"/>
      <c r="OZ19" s="121"/>
      <c r="PA19" s="121"/>
    </row>
    <row r="20" spans="1:417" s="122" customFormat="1" ht="40.25" customHeight="1" thickBot="1">
      <c r="A20" s="118"/>
      <c r="B20" s="212" t="s">
        <v>14</v>
      </c>
      <c r="C20" s="212" t="s">
        <v>14</v>
      </c>
      <c r="D20" s="157">
        <v>0</v>
      </c>
      <c r="E20" s="157">
        <v>0</v>
      </c>
      <c r="F20" s="157">
        <v>0</v>
      </c>
      <c r="G20" s="234"/>
      <c r="H20" s="230"/>
      <c r="I20" s="230"/>
      <c r="J20" s="87"/>
      <c r="K20" s="68"/>
      <c r="L20" s="68"/>
      <c r="M20" s="119"/>
      <c r="N20" s="68"/>
      <c r="O20" s="68"/>
      <c r="P20" s="68"/>
      <c r="Q20" s="68"/>
      <c r="R20" s="68"/>
      <c r="S20" s="68"/>
      <c r="T20" s="119"/>
      <c r="U20" s="68"/>
      <c r="V20" s="68"/>
      <c r="W20" s="120"/>
      <c r="X20" s="119"/>
      <c r="Y20" s="68"/>
      <c r="Z20" s="120"/>
      <c r="AA20" s="118"/>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1"/>
      <c r="IP20" s="121"/>
      <c r="IQ20" s="121"/>
      <c r="IR20" s="121"/>
      <c r="IS20" s="121"/>
      <c r="IT20" s="121"/>
      <c r="IU20" s="121"/>
      <c r="IV20" s="121"/>
      <c r="IW20" s="121"/>
      <c r="IX20" s="121"/>
      <c r="IY20" s="121"/>
      <c r="IZ20" s="121"/>
      <c r="JA20" s="121"/>
      <c r="JB20" s="121"/>
      <c r="JC20" s="121"/>
      <c r="JD20" s="121"/>
      <c r="JE20" s="121"/>
      <c r="JF20" s="121"/>
      <c r="JG20" s="121"/>
      <c r="JH20" s="121"/>
      <c r="JI20" s="121"/>
      <c r="JJ20" s="121"/>
      <c r="JK20" s="121"/>
      <c r="JL20" s="121"/>
      <c r="JM20" s="121"/>
      <c r="JN20" s="121"/>
      <c r="JO20" s="121"/>
      <c r="JP20" s="121"/>
      <c r="JQ20" s="121"/>
      <c r="JR20" s="121"/>
      <c r="JS20" s="121"/>
      <c r="JT20" s="121"/>
      <c r="JU20" s="121"/>
      <c r="JV20" s="121"/>
      <c r="JW20" s="121"/>
      <c r="JX20" s="121"/>
      <c r="JY20" s="121"/>
      <c r="JZ20" s="121"/>
      <c r="KA20" s="121"/>
      <c r="KB20" s="121"/>
      <c r="KC20" s="121"/>
      <c r="KD20" s="121"/>
      <c r="KE20" s="121"/>
      <c r="KF20" s="121"/>
      <c r="KG20" s="121"/>
      <c r="KH20" s="121"/>
      <c r="KI20" s="121"/>
      <c r="KJ20" s="121"/>
      <c r="KK20" s="121"/>
      <c r="KL20" s="121"/>
      <c r="KM20" s="121"/>
      <c r="KN20" s="121"/>
      <c r="KO20" s="121"/>
      <c r="KP20" s="121"/>
      <c r="KQ20" s="121"/>
      <c r="KR20" s="121"/>
      <c r="KS20" s="121"/>
      <c r="KT20" s="121"/>
      <c r="KU20" s="121"/>
      <c r="KV20" s="121"/>
      <c r="KW20" s="121"/>
      <c r="KX20" s="121"/>
      <c r="KY20" s="121"/>
      <c r="KZ20" s="121"/>
      <c r="LA20" s="121"/>
      <c r="LB20" s="121"/>
      <c r="LC20" s="121"/>
      <c r="LD20" s="121"/>
      <c r="LE20" s="121"/>
      <c r="LF20" s="121"/>
      <c r="LG20" s="121"/>
      <c r="LH20" s="121"/>
      <c r="LI20" s="121"/>
      <c r="LJ20" s="121"/>
      <c r="LK20" s="121"/>
      <c r="LL20" s="121"/>
      <c r="LM20" s="121"/>
      <c r="LN20" s="121"/>
      <c r="LO20" s="121"/>
      <c r="LP20" s="121"/>
      <c r="LQ20" s="121"/>
      <c r="LR20" s="121"/>
      <c r="LS20" s="121"/>
      <c r="LT20" s="121"/>
      <c r="LU20" s="121"/>
      <c r="LV20" s="121"/>
      <c r="LW20" s="121"/>
      <c r="LX20" s="121"/>
      <c r="LY20" s="121"/>
      <c r="LZ20" s="121"/>
      <c r="MA20" s="121"/>
      <c r="MB20" s="121"/>
      <c r="MC20" s="121"/>
      <c r="MD20" s="121"/>
      <c r="ME20" s="121"/>
      <c r="MF20" s="121"/>
      <c r="MG20" s="121"/>
      <c r="MH20" s="121"/>
      <c r="MI20" s="121"/>
      <c r="MJ20" s="121"/>
      <c r="MK20" s="121"/>
      <c r="ML20" s="121"/>
      <c r="MM20" s="121"/>
      <c r="MN20" s="121"/>
      <c r="MO20" s="121"/>
      <c r="MP20" s="121"/>
      <c r="MQ20" s="121"/>
      <c r="MR20" s="121"/>
      <c r="MS20" s="121"/>
      <c r="MT20" s="121"/>
      <c r="MU20" s="121"/>
      <c r="MV20" s="121"/>
      <c r="MW20" s="121"/>
      <c r="MX20" s="121"/>
      <c r="MY20" s="121"/>
      <c r="MZ20" s="121"/>
      <c r="NA20" s="121"/>
      <c r="NB20" s="121"/>
      <c r="NC20" s="121"/>
      <c r="ND20" s="121"/>
      <c r="NE20" s="121"/>
      <c r="NF20" s="121"/>
      <c r="NG20" s="121"/>
      <c r="NH20" s="121"/>
      <c r="NI20" s="121"/>
      <c r="NJ20" s="121"/>
      <c r="NK20" s="121"/>
      <c r="NL20" s="121"/>
      <c r="NM20" s="121"/>
      <c r="NN20" s="121"/>
      <c r="NO20" s="121"/>
      <c r="NP20" s="121"/>
      <c r="NQ20" s="121"/>
      <c r="NR20" s="121"/>
      <c r="NS20" s="121"/>
      <c r="NT20" s="121"/>
      <c r="NU20" s="121"/>
      <c r="NV20" s="121"/>
      <c r="NW20" s="121"/>
      <c r="NX20" s="121"/>
      <c r="NY20" s="121"/>
      <c r="NZ20" s="121"/>
      <c r="OA20" s="121"/>
      <c r="OB20" s="121"/>
      <c r="OC20" s="121"/>
      <c r="OD20" s="121"/>
      <c r="OE20" s="121"/>
      <c r="OF20" s="121"/>
      <c r="OG20" s="121"/>
      <c r="OH20" s="121"/>
      <c r="OI20" s="121"/>
      <c r="OJ20" s="121"/>
      <c r="OK20" s="121"/>
      <c r="OL20" s="121"/>
      <c r="OM20" s="121"/>
      <c r="ON20" s="121"/>
      <c r="OO20" s="121"/>
      <c r="OP20" s="121"/>
      <c r="OQ20" s="121"/>
      <c r="OR20" s="121"/>
      <c r="OS20" s="121"/>
      <c r="OT20" s="121"/>
      <c r="OU20" s="121"/>
      <c r="OV20" s="121"/>
      <c r="OW20" s="121"/>
      <c r="OX20" s="121"/>
      <c r="OY20" s="121"/>
      <c r="OZ20" s="121"/>
      <c r="PA20" s="121"/>
    </row>
    <row r="21" spans="1:417" s="122" customFormat="1" ht="40.25" customHeight="1" thickBot="1">
      <c r="A21" s="118"/>
      <c r="B21" s="212" t="s">
        <v>14</v>
      </c>
      <c r="C21" s="212" t="s">
        <v>14</v>
      </c>
      <c r="D21" s="157">
        <v>0</v>
      </c>
      <c r="E21" s="157">
        <v>0</v>
      </c>
      <c r="F21" s="157">
        <v>0</v>
      </c>
      <c r="G21" s="234"/>
      <c r="H21" s="230"/>
      <c r="I21" s="230"/>
      <c r="J21" s="87"/>
      <c r="K21" s="68"/>
      <c r="L21" s="68"/>
      <c r="M21" s="119"/>
      <c r="N21" s="68"/>
      <c r="O21" s="68"/>
      <c r="P21" s="68"/>
      <c r="Q21" s="68"/>
      <c r="R21" s="68"/>
      <c r="S21" s="68"/>
      <c r="T21" s="119"/>
      <c r="U21" s="68"/>
      <c r="V21" s="68"/>
      <c r="W21" s="120"/>
      <c r="X21" s="119"/>
      <c r="Y21" s="68"/>
      <c r="Z21" s="120"/>
      <c r="AA21" s="118"/>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1"/>
      <c r="IP21" s="121"/>
      <c r="IQ21" s="121"/>
      <c r="IR21" s="121"/>
      <c r="IS21" s="121"/>
      <c r="IT21" s="121"/>
      <c r="IU21" s="121"/>
      <c r="IV21" s="121"/>
      <c r="IW21" s="121"/>
      <c r="IX21" s="121"/>
      <c r="IY21" s="121"/>
      <c r="IZ21" s="121"/>
      <c r="JA21" s="121"/>
      <c r="JB21" s="121"/>
      <c r="JC21" s="121"/>
      <c r="JD21" s="121"/>
      <c r="JE21" s="121"/>
      <c r="JF21" s="121"/>
      <c r="JG21" s="121"/>
      <c r="JH21" s="121"/>
      <c r="JI21" s="121"/>
      <c r="JJ21" s="121"/>
      <c r="JK21" s="121"/>
      <c r="JL21" s="121"/>
      <c r="JM21" s="121"/>
      <c r="JN21" s="121"/>
      <c r="JO21" s="121"/>
      <c r="JP21" s="121"/>
      <c r="JQ21" s="121"/>
      <c r="JR21" s="121"/>
      <c r="JS21" s="121"/>
      <c r="JT21" s="121"/>
      <c r="JU21" s="121"/>
      <c r="JV21" s="121"/>
      <c r="JW21" s="121"/>
      <c r="JX21" s="121"/>
      <c r="JY21" s="121"/>
      <c r="JZ21" s="121"/>
      <c r="KA21" s="121"/>
      <c r="KB21" s="121"/>
      <c r="KC21" s="121"/>
      <c r="KD21" s="121"/>
      <c r="KE21" s="121"/>
      <c r="KF21" s="121"/>
      <c r="KG21" s="121"/>
      <c r="KH21" s="121"/>
      <c r="KI21" s="121"/>
      <c r="KJ21" s="121"/>
      <c r="KK21" s="121"/>
      <c r="KL21" s="121"/>
      <c r="KM21" s="121"/>
      <c r="KN21" s="121"/>
      <c r="KO21" s="121"/>
      <c r="KP21" s="121"/>
      <c r="KQ21" s="121"/>
      <c r="KR21" s="121"/>
      <c r="KS21" s="121"/>
      <c r="KT21" s="121"/>
      <c r="KU21" s="121"/>
      <c r="KV21" s="121"/>
      <c r="KW21" s="121"/>
      <c r="KX21" s="121"/>
      <c r="KY21" s="121"/>
      <c r="KZ21" s="121"/>
      <c r="LA21" s="121"/>
      <c r="LB21" s="121"/>
      <c r="LC21" s="121"/>
      <c r="LD21" s="121"/>
      <c r="LE21" s="121"/>
      <c r="LF21" s="121"/>
      <c r="LG21" s="121"/>
      <c r="LH21" s="121"/>
      <c r="LI21" s="121"/>
      <c r="LJ21" s="121"/>
      <c r="LK21" s="121"/>
      <c r="LL21" s="121"/>
      <c r="LM21" s="121"/>
      <c r="LN21" s="121"/>
      <c r="LO21" s="121"/>
      <c r="LP21" s="121"/>
      <c r="LQ21" s="121"/>
      <c r="LR21" s="121"/>
      <c r="LS21" s="121"/>
      <c r="LT21" s="121"/>
      <c r="LU21" s="121"/>
      <c r="LV21" s="121"/>
      <c r="LW21" s="121"/>
      <c r="LX21" s="121"/>
      <c r="LY21" s="121"/>
      <c r="LZ21" s="121"/>
      <c r="MA21" s="121"/>
      <c r="MB21" s="121"/>
      <c r="MC21" s="121"/>
      <c r="MD21" s="121"/>
      <c r="ME21" s="121"/>
      <c r="MF21" s="121"/>
      <c r="MG21" s="121"/>
      <c r="MH21" s="121"/>
      <c r="MI21" s="121"/>
      <c r="MJ21" s="121"/>
      <c r="MK21" s="121"/>
      <c r="ML21" s="121"/>
      <c r="MM21" s="121"/>
      <c r="MN21" s="121"/>
      <c r="MO21" s="121"/>
      <c r="MP21" s="121"/>
      <c r="MQ21" s="121"/>
      <c r="MR21" s="121"/>
      <c r="MS21" s="121"/>
      <c r="MT21" s="121"/>
      <c r="MU21" s="121"/>
      <c r="MV21" s="121"/>
      <c r="MW21" s="121"/>
      <c r="MX21" s="121"/>
      <c r="MY21" s="121"/>
      <c r="MZ21" s="121"/>
      <c r="NA21" s="121"/>
      <c r="NB21" s="121"/>
      <c r="NC21" s="121"/>
      <c r="ND21" s="121"/>
      <c r="NE21" s="121"/>
      <c r="NF21" s="121"/>
      <c r="NG21" s="121"/>
      <c r="NH21" s="121"/>
      <c r="NI21" s="121"/>
      <c r="NJ21" s="121"/>
      <c r="NK21" s="121"/>
      <c r="NL21" s="121"/>
      <c r="NM21" s="121"/>
      <c r="NN21" s="121"/>
      <c r="NO21" s="121"/>
      <c r="NP21" s="121"/>
      <c r="NQ21" s="121"/>
      <c r="NR21" s="121"/>
      <c r="NS21" s="121"/>
      <c r="NT21" s="121"/>
      <c r="NU21" s="121"/>
      <c r="NV21" s="121"/>
      <c r="NW21" s="121"/>
      <c r="NX21" s="121"/>
      <c r="NY21" s="121"/>
      <c r="NZ21" s="121"/>
      <c r="OA21" s="121"/>
      <c r="OB21" s="121"/>
      <c r="OC21" s="121"/>
      <c r="OD21" s="121"/>
      <c r="OE21" s="121"/>
      <c r="OF21" s="121"/>
      <c r="OG21" s="121"/>
      <c r="OH21" s="121"/>
      <c r="OI21" s="121"/>
      <c r="OJ21" s="121"/>
      <c r="OK21" s="121"/>
      <c r="OL21" s="121"/>
      <c r="OM21" s="121"/>
      <c r="ON21" s="121"/>
      <c r="OO21" s="121"/>
      <c r="OP21" s="121"/>
      <c r="OQ21" s="121"/>
      <c r="OR21" s="121"/>
      <c r="OS21" s="121"/>
      <c r="OT21" s="121"/>
      <c r="OU21" s="121"/>
      <c r="OV21" s="121"/>
      <c r="OW21" s="121"/>
      <c r="OX21" s="121"/>
      <c r="OY21" s="121"/>
      <c r="OZ21" s="121"/>
      <c r="PA21" s="121"/>
    </row>
    <row r="22" spans="1:417" s="122" customFormat="1" ht="40.25" customHeight="1" thickBot="1">
      <c r="A22" s="118"/>
      <c r="B22" s="212" t="s">
        <v>14</v>
      </c>
      <c r="C22" s="212" t="s">
        <v>14</v>
      </c>
      <c r="D22" s="157">
        <v>0</v>
      </c>
      <c r="E22" s="157">
        <v>0</v>
      </c>
      <c r="F22" s="157">
        <v>0</v>
      </c>
      <c r="G22" s="234"/>
      <c r="H22" s="230"/>
      <c r="I22" s="230"/>
      <c r="J22" s="87"/>
      <c r="K22" s="68"/>
      <c r="L22" s="68"/>
      <c r="M22" s="119"/>
      <c r="N22" s="68"/>
      <c r="O22" s="68"/>
      <c r="P22" s="68"/>
      <c r="Q22" s="68"/>
      <c r="R22" s="68"/>
      <c r="S22" s="68"/>
      <c r="T22" s="119"/>
      <c r="U22" s="68"/>
      <c r="V22" s="68"/>
      <c r="W22" s="120"/>
      <c r="X22" s="119"/>
      <c r="Y22" s="68"/>
      <c r="Z22" s="120"/>
      <c r="AA22" s="118"/>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1"/>
      <c r="IP22" s="121"/>
      <c r="IQ22" s="121"/>
      <c r="IR22" s="121"/>
      <c r="IS22" s="121"/>
      <c r="IT22" s="121"/>
      <c r="IU22" s="121"/>
      <c r="IV22" s="121"/>
      <c r="IW22" s="121"/>
      <c r="IX22" s="121"/>
      <c r="IY22" s="121"/>
      <c r="IZ22" s="121"/>
      <c r="JA22" s="121"/>
      <c r="JB22" s="121"/>
      <c r="JC22" s="121"/>
      <c r="JD22" s="121"/>
      <c r="JE22" s="121"/>
      <c r="JF22" s="121"/>
      <c r="JG22" s="121"/>
      <c r="JH22" s="121"/>
      <c r="JI22" s="121"/>
      <c r="JJ22" s="121"/>
      <c r="JK22" s="121"/>
      <c r="JL22" s="121"/>
      <c r="JM22" s="121"/>
      <c r="JN22" s="121"/>
      <c r="JO22" s="121"/>
      <c r="JP22" s="121"/>
      <c r="JQ22" s="121"/>
      <c r="JR22" s="121"/>
      <c r="JS22" s="121"/>
      <c r="JT22" s="121"/>
      <c r="JU22" s="121"/>
      <c r="JV22" s="121"/>
      <c r="JW22" s="121"/>
      <c r="JX22" s="121"/>
      <c r="JY22" s="121"/>
      <c r="JZ22" s="121"/>
      <c r="KA22" s="121"/>
      <c r="KB22" s="121"/>
      <c r="KC22" s="121"/>
      <c r="KD22" s="121"/>
      <c r="KE22" s="121"/>
      <c r="KF22" s="121"/>
      <c r="KG22" s="121"/>
      <c r="KH22" s="121"/>
      <c r="KI22" s="121"/>
      <c r="KJ22" s="121"/>
      <c r="KK22" s="121"/>
      <c r="KL22" s="121"/>
      <c r="KM22" s="121"/>
      <c r="KN22" s="121"/>
      <c r="KO22" s="121"/>
      <c r="KP22" s="121"/>
      <c r="KQ22" s="121"/>
      <c r="KR22" s="121"/>
      <c r="KS22" s="121"/>
      <c r="KT22" s="121"/>
      <c r="KU22" s="121"/>
      <c r="KV22" s="121"/>
      <c r="KW22" s="121"/>
      <c r="KX22" s="121"/>
      <c r="KY22" s="121"/>
      <c r="KZ22" s="121"/>
      <c r="LA22" s="121"/>
      <c r="LB22" s="121"/>
      <c r="LC22" s="121"/>
      <c r="LD22" s="121"/>
      <c r="LE22" s="121"/>
      <c r="LF22" s="121"/>
      <c r="LG22" s="121"/>
      <c r="LH22" s="121"/>
      <c r="LI22" s="121"/>
      <c r="LJ22" s="121"/>
      <c r="LK22" s="121"/>
      <c r="LL22" s="121"/>
      <c r="LM22" s="121"/>
      <c r="LN22" s="121"/>
      <c r="LO22" s="121"/>
      <c r="LP22" s="121"/>
      <c r="LQ22" s="121"/>
      <c r="LR22" s="121"/>
      <c r="LS22" s="121"/>
      <c r="LT22" s="121"/>
      <c r="LU22" s="121"/>
      <c r="LV22" s="121"/>
      <c r="LW22" s="121"/>
      <c r="LX22" s="121"/>
      <c r="LY22" s="121"/>
      <c r="LZ22" s="121"/>
      <c r="MA22" s="121"/>
      <c r="MB22" s="121"/>
      <c r="MC22" s="121"/>
      <c r="MD22" s="121"/>
      <c r="ME22" s="121"/>
      <c r="MF22" s="121"/>
      <c r="MG22" s="121"/>
      <c r="MH22" s="121"/>
      <c r="MI22" s="121"/>
      <c r="MJ22" s="121"/>
      <c r="MK22" s="121"/>
      <c r="ML22" s="121"/>
      <c r="MM22" s="121"/>
      <c r="MN22" s="121"/>
      <c r="MO22" s="121"/>
      <c r="MP22" s="121"/>
      <c r="MQ22" s="121"/>
      <c r="MR22" s="121"/>
      <c r="MS22" s="121"/>
      <c r="MT22" s="121"/>
      <c r="MU22" s="121"/>
      <c r="MV22" s="121"/>
      <c r="MW22" s="121"/>
      <c r="MX22" s="121"/>
      <c r="MY22" s="121"/>
      <c r="MZ22" s="121"/>
      <c r="NA22" s="121"/>
      <c r="NB22" s="121"/>
      <c r="NC22" s="121"/>
      <c r="ND22" s="121"/>
      <c r="NE22" s="121"/>
      <c r="NF22" s="121"/>
      <c r="NG22" s="121"/>
      <c r="NH22" s="121"/>
      <c r="NI22" s="121"/>
      <c r="NJ22" s="121"/>
      <c r="NK22" s="121"/>
      <c r="NL22" s="121"/>
      <c r="NM22" s="121"/>
      <c r="NN22" s="121"/>
      <c r="NO22" s="121"/>
      <c r="NP22" s="121"/>
      <c r="NQ22" s="121"/>
      <c r="NR22" s="121"/>
      <c r="NS22" s="121"/>
      <c r="NT22" s="121"/>
      <c r="NU22" s="121"/>
      <c r="NV22" s="121"/>
      <c r="NW22" s="121"/>
      <c r="NX22" s="121"/>
      <c r="NY22" s="121"/>
      <c r="NZ22" s="121"/>
      <c r="OA22" s="121"/>
      <c r="OB22" s="121"/>
      <c r="OC22" s="121"/>
      <c r="OD22" s="121"/>
      <c r="OE22" s="121"/>
      <c r="OF22" s="121"/>
      <c r="OG22" s="121"/>
      <c r="OH22" s="121"/>
      <c r="OI22" s="121"/>
      <c r="OJ22" s="121"/>
      <c r="OK22" s="121"/>
      <c r="OL22" s="121"/>
      <c r="OM22" s="121"/>
      <c r="ON22" s="121"/>
      <c r="OO22" s="121"/>
      <c r="OP22" s="121"/>
      <c r="OQ22" s="121"/>
      <c r="OR22" s="121"/>
      <c r="OS22" s="121"/>
      <c r="OT22" s="121"/>
      <c r="OU22" s="121"/>
      <c r="OV22" s="121"/>
      <c r="OW22" s="121"/>
      <c r="OX22" s="121"/>
      <c r="OY22" s="121"/>
      <c r="OZ22" s="121"/>
      <c r="PA22" s="121"/>
    </row>
    <row r="23" spans="1:417" s="122" customFormat="1" ht="40.25" customHeight="1" thickBot="1">
      <c r="A23" s="118"/>
      <c r="B23" s="212" t="s">
        <v>14</v>
      </c>
      <c r="C23" s="212" t="s">
        <v>14</v>
      </c>
      <c r="D23" s="157">
        <v>0</v>
      </c>
      <c r="E23" s="157">
        <v>0</v>
      </c>
      <c r="F23" s="157">
        <v>0</v>
      </c>
      <c r="G23" s="234"/>
      <c r="H23" s="230"/>
      <c r="I23" s="230"/>
      <c r="J23" s="87"/>
      <c r="K23" s="68"/>
      <c r="L23" s="68"/>
      <c r="M23" s="119"/>
      <c r="N23" s="68"/>
      <c r="O23" s="68"/>
      <c r="P23" s="68"/>
      <c r="Q23" s="68"/>
      <c r="R23" s="68"/>
      <c r="S23" s="68"/>
      <c r="T23" s="119"/>
      <c r="U23" s="68"/>
      <c r="V23" s="68"/>
      <c r="W23" s="120"/>
      <c r="X23" s="119"/>
      <c r="Y23" s="68"/>
      <c r="Z23" s="120"/>
      <c r="AA23" s="118"/>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1"/>
      <c r="IP23" s="121"/>
      <c r="IQ23" s="121"/>
      <c r="IR23" s="121"/>
      <c r="IS23" s="121"/>
      <c r="IT23" s="121"/>
      <c r="IU23" s="121"/>
      <c r="IV23" s="121"/>
      <c r="IW23" s="121"/>
      <c r="IX23" s="121"/>
      <c r="IY23" s="121"/>
      <c r="IZ23" s="121"/>
      <c r="JA23" s="121"/>
      <c r="JB23" s="121"/>
      <c r="JC23" s="121"/>
      <c r="JD23" s="121"/>
      <c r="JE23" s="121"/>
      <c r="JF23" s="121"/>
      <c r="JG23" s="121"/>
      <c r="JH23" s="121"/>
      <c r="JI23" s="121"/>
      <c r="JJ23" s="121"/>
      <c r="JK23" s="121"/>
      <c r="JL23" s="121"/>
      <c r="JM23" s="121"/>
      <c r="JN23" s="121"/>
      <c r="JO23" s="121"/>
      <c r="JP23" s="121"/>
      <c r="JQ23" s="121"/>
      <c r="JR23" s="121"/>
      <c r="JS23" s="121"/>
      <c r="JT23" s="121"/>
      <c r="JU23" s="121"/>
      <c r="JV23" s="121"/>
      <c r="JW23" s="121"/>
      <c r="JX23" s="121"/>
      <c r="JY23" s="121"/>
      <c r="JZ23" s="121"/>
      <c r="KA23" s="121"/>
      <c r="KB23" s="121"/>
      <c r="KC23" s="121"/>
      <c r="KD23" s="121"/>
      <c r="KE23" s="121"/>
      <c r="KF23" s="121"/>
      <c r="KG23" s="121"/>
      <c r="KH23" s="121"/>
      <c r="KI23" s="121"/>
      <c r="KJ23" s="121"/>
      <c r="KK23" s="121"/>
      <c r="KL23" s="121"/>
      <c r="KM23" s="121"/>
      <c r="KN23" s="121"/>
      <c r="KO23" s="121"/>
      <c r="KP23" s="121"/>
      <c r="KQ23" s="121"/>
      <c r="KR23" s="121"/>
      <c r="KS23" s="121"/>
      <c r="KT23" s="121"/>
      <c r="KU23" s="121"/>
      <c r="KV23" s="121"/>
      <c r="KW23" s="121"/>
      <c r="KX23" s="121"/>
      <c r="KY23" s="121"/>
      <c r="KZ23" s="121"/>
      <c r="LA23" s="121"/>
      <c r="LB23" s="121"/>
      <c r="LC23" s="121"/>
      <c r="LD23" s="121"/>
      <c r="LE23" s="121"/>
      <c r="LF23" s="121"/>
      <c r="LG23" s="121"/>
      <c r="LH23" s="121"/>
      <c r="LI23" s="121"/>
      <c r="LJ23" s="121"/>
      <c r="LK23" s="121"/>
      <c r="LL23" s="121"/>
      <c r="LM23" s="121"/>
      <c r="LN23" s="121"/>
      <c r="LO23" s="121"/>
      <c r="LP23" s="121"/>
      <c r="LQ23" s="121"/>
      <c r="LR23" s="121"/>
      <c r="LS23" s="121"/>
      <c r="LT23" s="121"/>
      <c r="LU23" s="121"/>
      <c r="LV23" s="121"/>
      <c r="LW23" s="121"/>
      <c r="LX23" s="121"/>
      <c r="LY23" s="121"/>
      <c r="LZ23" s="121"/>
      <c r="MA23" s="121"/>
      <c r="MB23" s="121"/>
      <c r="MC23" s="121"/>
      <c r="MD23" s="121"/>
      <c r="ME23" s="121"/>
      <c r="MF23" s="121"/>
      <c r="MG23" s="121"/>
      <c r="MH23" s="121"/>
      <c r="MI23" s="121"/>
      <c r="MJ23" s="121"/>
      <c r="MK23" s="121"/>
      <c r="ML23" s="121"/>
      <c r="MM23" s="121"/>
      <c r="MN23" s="121"/>
      <c r="MO23" s="121"/>
      <c r="MP23" s="121"/>
      <c r="MQ23" s="121"/>
      <c r="MR23" s="121"/>
      <c r="MS23" s="121"/>
      <c r="MT23" s="121"/>
      <c r="MU23" s="121"/>
      <c r="MV23" s="121"/>
      <c r="MW23" s="121"/>
      <c r="MX23" s="121"/>
      <c r="MY23" s="121"/>
      <c r="MZ23" s="121"/>
      <c r="NA23" s="121"/>
      <c r="NB23" s="121"/>
      <c r="NC23" s="121"/>
      <c r="ND23" s="121"/>
      <c r="NE23" s="121"/>
      <c r="NF23" s="121"/>
      <c r="NG23" s="121"/>
      <c r="NH23" s="121"/>
      <c r="NI23" s="121"/>
      <c r="NJ23" s="121"/>
      <c r="NK23" s="121"/>
      <c r="NL23" s="121"/>
      <c r="NM23" s="121"/>
      <c r="NN23" s="121"/>
      <c r="NO23" s="121"/>
      <c r="NP23" s="121"/>
      <c r="NQ23" s="121"/>
      <c r="NR23" s="121"/>
      <c r="NS23" s="121"/>
      <c r="NT23" s="121"/>
      <c r="NU23" s="121"/>
      <c r="NV23" s="121"/>
      <c r="NW23" s="121"/>
      <c r="NX23" s="121"/>
      <c r="NY23" s="121"/>
      <c r="NZ23" s="121"/>
      <c r="OA23" s="121"/>
      <c r="OB23" s="121"/>
      <c r="OC23" s="121"/>
      <c r="OD23" s="121"/>
      <c r="OE23" s="121"/>
      <c r="OF23" s="121"/>
      <c r="OG23" s="121"/>
      <c r="OH23" s="121"/>
      <c r="OI23" s="121"/>
      <c r="OJ23" s="121"/>
      <c r="OK23" s="121"/>
      <c r="OL23" s="121"/>
      <c r="OM23" s="121"/>
      <c r="ON23" s="121"/>
      <c r="OO23" s="121"/>
      <c r="OP23" s="121"/>
      <c r="OQ23" s="121"/>
      <c r="OR23" s="121"/>
      <c r="OS23" s="121"/>
      <c r="OT23" s="121"/>
      <c r="OU23" s="121"/>
      <c r="OV23" s="121"/>
      <c r="OW23" s="121"/>
      <c r="OX23" s="121"/>
      <c r="OY23" s="121"/>
      <c r="OZ23" s="121"/>
      <c r="PA23" s="121"/>
    </row>
    <row r="24" spans="1:417" s="122" customFormat="1" ht="40.25" customHeight="1" thickBot="1">
      <c r="A24" s="118"/>
      <c r="B24" s="212" t="s">
        <v>14</v>
      </c>
      <c r="C24" s="212" t="s">
        <v>14</v>
      </c>
      <c r="D24" s="157">
        <v>0</v>
      </c>
      <c r="E24" s="157">
        <v>0</v>
      </c>
      <c r="F24" s="157">
        <v>0</v>
      </c>
      <c r="G24" s="234"/>
      <c r="H24" s="230"/>
      <c r="I24" s="230"/>
      <c r="J24" s="87"/>
      <c r="K24" s="68"/>
      <c r="L24" s="68"/>
      <c r="M24" s="119"/>
      <c r="N24" s="68"/>
      <c r="O24" s="68"/>
      <c r="P24" s="68"/>
      <c r="Q24" s="68"/>
      <c r="R24" s="68"/>
      <c r="S24" s="68"/>
      <c r="T24" s="119"/>
      <c r="U24" s="68"/>
      <c r="V24" s="68"/>
      <c r="W24" s="120"/>
      <c r="X24" s="119"/>
      <c r="Y24" s="68"/>
      <c r="Z24" s="120"/>
      <c r="AA24" s="118"/>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1"/>
      <c r="IP24" s="121"/>
      <c r="IQ24" s="121"/>
      <c r="IR24" s="121"/>
      <c r="IS24" s="121"/>
      <c r="IT24" s="121"/>
      <c r="IU24" s="121"/>
      <c r="IV24" s="121"/>
      <c r="IW24" s="121"/>
      <c r="IX24" s="121"/>
      <c r="IY24" s="121"/>
      <c r="IZ24" s="121"/>
      <c r="JA24" s="121"/>
      <c r="JB24" s="121"/>
      <c r="JC24" s="121"/>
      <c r="JD24" s="121"/>
      <c r="JE24" s="121"/>
      <c r="JF24" s="121"/>
      <c r="JG24" s="121"/>
      <c r="JH24" s="121"/>
      <c r="JI24" s="121"/>
      <c r="JJ24" s="121"/>
      <c r="JK24" s="121"/>
      <c r="JL24" s="121"/>
      <c r="JM24" s="121"/>
      <c r="JN24" s="121"/>
      <c r="JO24" s="121"/>
      <c r="JP24" s="121"/>
      <c r="JQ24" s="121"/>
      <c r="JR24" s="121"/>
      <c r="JS24" s="121"/>
      <c r="JT24" s="121"/>
      <c r="JU24" s="121"/>
      <c r="JV24" s="121"/>
      <c r="JW24" s="121"/>
      <c r="JX24" s="121"/>
      <c r="JY24" s="121"/>
      <c r="JZ24" s="121"/>
      <c r="KA24" s="121"/>
      <c r="KB24" s="121"/>
      <c r="KC24" s="121"/>
      <c r="KD24" s="121"/>
      <c r="KE24" s="121"/>
      <c r="KF24" s="121"/>
      <c r="KG24" s="121"/>
      <c r="KH24" s="121"/>
      <c r="KI24" s="121"/>
      <c r="KJ24" s="121"/>
      <c r="KK24" s="121"/>
      <c r="KL24" s="121"/>
      <c r="KM24" s="121"/>
      <c r="KN24" s="121"/>
      <c r="KO24" s="121"/>
      <c r="KP24" s="121"/>
      <c r="KQ24" s="121"/>
      <c r="KR24" s="121"/>
      <c r="KS24" s="121"/>
      <c r="KT24" s="121"/>
      <c r="KU24" s="121"/>
      <c r="KV24" s="121"/>
      <c r="KW24" s="121"/>
      <c r="KX24" s="121"/>
      <c r="KY24" s="121"/>
      <c r="KZ24" s="121"/>
      <c r="LA24" s="121"/>
      <c r="LB24" s="121"/>
      <c r="LC24" s="121"/>
      <c r="LD24" s="121"/>
      <c r="LE24" s="121"/>
      <c r="LF24" s="121"/>
      <c r="LG24" s="121"/>
      <c r="LH24" s="121"/>
      <c r="LI24" s="121"/>
      <c r="LJ24" s="121"/>
      <c r="LK24" s="121"/>
      <c r="LL24" s="121"/>
      <c r="LM24" s="121"/>
      <c r="LN24" s="121"/>
      <c r="LO24" s="121"/>
      <c r="LP24" s="121"/>
      <c r="LQ24" s="121"/>
      <c r="LR24" s="121"/>
      <c r="LS24" s="121"/>
      <c r="LT24" s="121"/>
      <c r="LU24" s="121"/>
      <c r="LV24" s="121"/>
      <c r="LW24" s="121"/>
      <c r="LX24" s="121"/>
      <c r="LY24" s="121"/>
      <c r="LZ24" s="121"/>
      <c r="MA24" s="121"/>
      <c r="MB24" s="121"/>
      <c r="MC24" s="121"/>
      <c r="MD24" s="121"/>
      <c r="ME24" s="121"/>
      <c r="MF24" s="121"/>
      <c r="MG24" s="121"/>
      <c r="MH24" s="121"/>
      <c r="MI24" s="121"/>
      <c r="MJ24" s="121"/>
      <c r="MK24" s="121"/>
      <c r="ML24" s="121"/>
      <c r="MM24" s="121"/>
      <c r="MN24" s="121"/>
      <c r="MO24" s="121"/>
      <c r="MP24" s="121"/>
      <c r="MQ24" s="121"/>
      <c r="MR24" s="121"/>
      <c r="MS24" s="121"/>
      <c r="MT24" s="121"/>
      <c r="MU24" s="121"/>
      <c r="MV24" s="121"/>
      <c r="MW24" s="121"/>
      <c r="MX24" s="121"/>
      <c r="MY24" s="121"/>
      <c r="MZ24" s="121"/>
      <c r="NA24" s="121"/>
      <c r="NB24" s="121"/>
      <c r="NC24" s="121"/>
      <c r="ND24" s="121"/>
      <c r="NE24" s="121"/>
      <c r="NF24" s="121"/>
      <c r="NG24" s="121"/>
      <c r="NH24" s="121"/>
      <c r="NI24" s="121"/>
      <c r="NJ24" s="121"/>
      <c r="NK24" s="121"/>
      <c r="NL24" s="121"/>
      <c r="NM24" s="121"/>
      <c r="NN24" s="121"/>
      <c r="NO24" s="121"/>
      <c r="NP24" s="121"/>
      <c r="NQ24" s="121"/>
      <c r="NR24" s="121"/>
      <c r="NS24" s="121"/>
      <c r="NT24" s="121"/>
      <c r="NU24" s="121"/>
      <c r="NV24" s="121"/>
      <c r="NW24" s="121"/>
      <c r="NX24" s="121"/>
      <c r="NY24" s="121"/>
      <c r="NZ24" s="121"/>
      <c r="OA24" s="121"/>
      <c r="OB24" s="121"/>
      <c r="OC24" s="121"/>
      <c r="OD24" s="121"/>
      <c r="OE24" s="121"/>
      <c r="OF24" s="121"/>
      <c r="OG24" s="121"/>
      <c r="OH24" s="121"/>
      <c r="OI24" s="121"/>
      <c r="OJ24" s="121"/>
      <c r="OK24" s="121"/>
      <c r="OL24" s="121"/>
      <c r="OM24" s="121"/>
      <c r="ON24" s="121"/>
      <c r="OO24" s="121"/>
      <c r="OP24" s="121"/>
      <c r="OQ24" s="121"/>
      <c r="OR24" s="121"/>
      <c r="OS24" s="121"/>
      <c r="OT24" s="121"/>
      <c r="OU24" s="121"/>
      <c r="OV24" s="121"/>
      <c r="OW24" s="121"/>
      <c r="OX24" s="121"/>
      <c r="OY24" s="121"/>
      <c r="OZ24" s="121"/>
      <c r="PA24" s="121"/>
    </row>
    <row r="25" spans="1:417" s="122" customFormat="1" ht="40.25" customHeight="1" thickBot="1">
      <c r="A25" s="118"/>
      <c r="B25" s="212" t="s">
        <v>14</v>
      </c>
      <c r="C25" s="212" t="s">
        <v>14</v>
      </c>
      <c r="D25" s="157">
        <v>0</v>
      </c>
      <c r="E25" s="157">
        <v>0</v>
      </c>
      <c r="F25" s="157">
        <v>0</v>
      </c>
      <c r="G25" s="234"/>
      <c r="H25" s="230"/>
      <c r="I25" s="230"/>
      <c r="J25" s="87"/>
      <c r="K25" s="68"/>
      <c r="L25" s="68"/>
      <c r="M25" s="119"/>
      <c r="N25" s="68"/>
      <c r="O25" s="68"/>
      <c r="P25" s="68"/>
      <c r="Q25" s="68"/>
      <c r="R25" s="68"/>
      <c r="S25" s="68"/>
      <c r="T25" s="119"/>
      <c r="U25" s="68"/>
      <c r="V25" s="68"/>
      <c r="W25" s="120"/>
      <c r="X25" s="119"/>
      <c r="Y25" s="68"/>
      <c r="Z25" s="120"/>
      <c r="AA25" s="118"/>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c r="IW25" s="121"/>
      <c r="IX25" s="121"/>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c r="ND25" s="121"/>
      <c r="NE25" s="121"/>
      <c r="NF25" s="121"/>
      <c r="NG25" s="121"/>
      <c r="NH25" s="121"/>
      <c r="NI25" s="121"/>
      <c r="NJ25" s="121"/>
      <c r="NK25" s="121"/>
      <c r="NL25" s="121"/>
      <c r="NM25" s="121"/>
      <c r="NN25" s="121"/>
      <c r="NO25" s="121"/>
      <c r="NP25" s="121"/>
      <c r="NQ25" s="121"/>
      <c r="NR25" s="121"/>
      <c r="NS25" s="121"/>
      <c r="NT25" s="121"/>
      <c r="NU25" s="121"/>
      <c r="NV25" s="121"/>
      <c r="NW25" s="121"/>
      <c r="NX25" s="121"/>
      <c r="NY25" s="121"/>
      <c r="NZ25" s="121"/>
      <c r="OA25" s="121"/>
      <c r="OB25" s="121"/>
      <c r="OC25" s="121"/>
      <c r="OD25" s="121"/>
      <c r="OE25" s="121"/>
      <c r="OF25" s="121"/>
      <c r="OG25" s="121"/>
      <c r="OH25" s="121"/>
      <c r="OI25" s="121"/>
      <c r="OJ25" s="121"/>
      <c r="OK25" s="121"/>
      <c r="OL25" s="121"/>
      <c r="OM25" s="121"/>
      <c r="ON25" s="121"/>
      <c r="OO25" s="121"/>
      <c r="OP25" s="121"/>
      <c r="OQ25" s="121"/>
      <c r="OR25" s="121"/>
      <c r="OS25" s="121"/>
      <c r="OT25" s="121"/>
      <c r="OU25" s="121"/>
      <c r="OV25" s="121"/>
      <c r="OW25" s="121"/>
      <c r="OX25" s="121"/>
      <c r="OY25" s="121"/>
      <c r="OZ25" s="121"/>
      <c r="PA25" s="121"/>
    </row>
    <row r="26" spans="1:417" s="122" customFormat="1" ht="40.25" customHeight="1" thickBot="1">
      <c r="A26" s="118"/>
      <c r="B26" s="212" t="s">
        <v>14</v>
      </c>
      <c r="C26" s="212" t="s">
        <v>14</v>
      </c>
      <c r="D26" s="157">
        <v>0</v>
      </c>
      <c r="E26" s="157">
        <v>0</v>
      </c>
      <c r="F26" s="157">
        <v>0</v>
      </c>
      <c r="G26" s="234"/>
      <c r="H26" s="230"/>
      <c r="I26" s="230"/>
      <c r="J26" s="87"/>
      <c r="K26" s="68"/>
      <c r="L26" s="68"/>
      <c r="M26" s="119"/>
      <c r="N26" s="68"/>
      <c r="O26" s="68"/>
      <c r="P26" s="68"/>
      <c r="Q26" s="68"/>
      <c r="R26" s="68"/>
      <c r="S26" s="68"/>
      <c r="T26" s="119"/>
      <c r="U26" s="68"/>
      <c r="V26" s="68"/>
      <c r="W26" s="120"/>
      <c r="X26" s="119"/>
      <c r="Y26" s="68"/>
      <c r="Z26" s="120"/>
      <c r="AA26" s="118"/>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1"/>
      <c r="IP26" s="121"/>
      <c r="IQ26" s="121"/>
      <c r="IR26" s="121"/>
      <c r="IS26" s="121"/>
      <c r="IT26" s="121"/>
      <c r="IU26" s="121"/>
      <c r="IV26" s="121"/>
      <c r="IW26" s="121"/>
      <c r="IX26" s="121"/>
      <c r="IY26" s="121"/>
      <c r="IZ26" s="121"/>
      <c r="JA26" s="121"/>
      <c r="JB26" s="121"/>
      <c r="JC26" s="121"/>
      <c r="JD26" s="121"/>
      <c r="JE26" s="121"/>
      <c r="JF26" s="121"/>
      <c r="JG26" s="121"/>
      <c r="JH26" s="121"/>
      <c r="JI26" s="121"/>
      <c r="JJ26" s="121"/>
      <c r="JK26" s="121"/>
      <c r="JL26" s="121"/>
      <c r="JM26" s="121"/>
      <c r="JN26" s="121"/>
      <c r="JO26" s="121"/>
      <c r="JP26" s="121"/>
      <c r="JQ26" s="121"/>
      <c r="JR26" s="121"/>
      <c r="JS26" s="121"/>
      <c r="JT26" s="121"/>
      <c r="JU26" s="121"/>
      <c r="JV26" s="121"/>
      <c r="JW26" s="121"/>
      <c r="JX26" s="121"/>
      <c r="JY26" s="121"/>
      <c r="JZ26" s="121"/>
      <c r="KA26" s="121"/>
      <c r="KB26" s="121"/>
      <c r="KC26" s="121"/>
      <c r="KD26" s="121"/>
      <c r="KE26" s="121"/>
      <c r="KF26" s="121"/>
      <c r="KG26" s="121"/>
      <c r="KH26" s="121"/>
      <c r="KI26" s="121"/>
      <c r="KJ26" s="121"/>
      <c r="KK26" s="121"/>
      <c r="KL26" s="121"/>
      <c r="KM26" s="121"/>
      <c r="KN26" s="121"/>
      <c r="KO26" s="121"/>
      <c r="KP26" s="121"/>
      <c r="KQ26" s="121"/>
      <c r="KR26" s="121"/>
      <c r="KS26" s="121"/>
      <c r="KT26" s="121"/>
      <c r="KU26" s="121"/>
      <c r="KV26" s="121"/>
      <c r="KW26" s="121"/>
      <c r="KX26" s="121"/>
      <c r="KY26" s="121"/>
      <c r="KZ26" s="121"/>
      <c r="LA26" s="121"/>
      <c r="LB26" s="121"/>
      <c r="LC26" s="121"/>
      <c r="LD26" s="121"/>
      <c r="LE26" s="121"/>
      <c r="LF26" s="121"/>
      <c r="LG26" s="121"/>
      <c r="LH26" s="121"/>
      <c r="LI26" s="121"/>
      <c r="LJ26" s="121"/>
      <c r="LK26" s="121"/>
      <c r="LL26" s="121"/>
      <c r="LM26" s="121"/>
      <c r="LN26" s="121"/>
      <c r="LO26" s="121"/>
      <c r="LP26" s="121"/>
      <c r="LQ26" s="121"/>
      <c r="LR26" s="121"/>
      <c r="LS26" s="121"/>
      <c r="LT26" s="121"/>
      <c r="LU26" s="121"/>
      <c r="LV26" s="121"/>
      <c r="LW26" s="121"/>
      <c r="LX26" s="121"/>
      <c r="LY26" s="121"/>
      <c r="LZ26" s="121"/>
      <c r="MA26" s="121"/>
      <c r="MB26" s="121"/>
      <c r="MC26" s="121"/>
      <c r="MD26" s="121"/>
      <c r="ME26" s="121"/>
      <c r="MF26" s="121"/>
      <c r="MG26" s="121"/>
      <c r="MH26" s="121"/>
      <c r="MI26" s="121"/>
      <c r="MJ26" s="121"/>
      <c r="MK26" s="121"/>
      <c r="ML26" s="121"/>
      <c r="MM26" s="121"/>
      <c r="MN26" s="121"/>
      <c r="MO26" s="121"/>
      <c r="MP26" s="121"/>
      <c r="MQ26" s="121"/>
      <c r="MR26" s="121"/>
      <c r="MS26" s="121"/>
      <c r="MT26" s="121"/>
      <c r="MU26" s="121"/>
      <c r="MV26" s="121"/>
      <c r="MW26" s="121"/>
      <c r="MX26" s="121"/>
      <c r="MY26" s="121"/>
      <c r="MZ26" s="121"/>
      <c r="NA26" s="121"/>
      <c r="NB26" s="121"/>
      <c r="NC26" s="121"/>
      <c r="ND26" s="121"/>
      <c r="NE26" s="121"/>
      <c r="NF26" s="121"/>
      <c r="NG26" s="121"/>
      <c r="NH26" s="121"/>
      <c r="NI26" s="121"/>
      <c r="NJ26" s="121"/>
      <c r="NK26" s="121"/>
      <c r="NL26" s="121"/>
      <c r="NM26" s="121"/>
      <c r="NN26" s="121"/>
      <c r="NO26" s="121"/>
      <c r="NP26" s="121"/>
      <c r="NQ26" s="121"/>
      <c r="NR26" s="121"/>
      <c r="NS26" s="121"/>
      <c r="NT26" s="121"/>
      <c r="NU26" s="121"/>
      <c r="NV26" s="121"/>
      <c r="NW26" s="121"/>
      <c r="NX26" s="121"/>
      <c r="NY26" s="121"/>
      <c r="NZ26" s="121"/>
      <c r="OA26" s="121"/>
      <c r="OB26" s="121"/>
      <c r="OC26" s="121"/>
      <c r="OD26" s="121"/>
      <c r="OE26" s="121"/>
      <c r="OF26" s="121"/>
      <c r="OG26" s="121"/>
      <c r="OH26" s="121"/>
      <c r="OI26" s="121"/>
      <c r="OJ26" s="121"/>
      <c r="OK26" s="121"/>
      <c r="OL26" s="121"/>
      <c r="OM26" s="121"/>
      <c r="ON26" s="121"/>
      <c r="OO26" s="121"/>
      <c r="OP26" s="121"/>
      <c r="OQ26" s="121"/>
      <c r="OR26" s="121"/>
      <c r="OS26" s="121"/>
      <c r="OT26" s="121"/>
      <c r="OU26" s="121"/>
      <c r="OV26" s="121"/>
      <c r="OW26" s="121"/>
      <c r="OX26" s="121"/>
      <c r="OY26" s="121"/>
      <c r="OZ26" s="121"/>
      <c r="PA26" s="121"/>
    </row>
    <row r="27" spans="1:417" s="122" customFormat="1" ht="40.25" customHeight="1" thickBot="1">
      <c r="A27" s="118"/>
      <c r="B27" s="212" t="s">
        <v>14</v>
      </c>
      <c r="C27" s="212" t="s">
        <v>14</v>
      </c>
      <c r="D27" s="157">
        <v>0</v>
      </c>
      <c r="E27" s="157">
        <v>0</v>
      </c>
      <c r="F27" s="157">
        <v>0</v>
      </c>
      <c r="G27" s="234"/>
      <c r="H27" s="230"/>
      <c r="I27" s="230"/>
      <c r="J27" s="87"/>
      <c r="K27" s="68"/>
      <c r="L27" s="68"/>
      <c r="M27" s="119"/>
      <c r="N27" s="68"/>
      <c r="O27" s="68"/>
      <c r="P27" s="68"/>
      <c r="Q27" s="68"/>
      <c r="R27" s="68"/>
      <c r="S27" s="68"/>
      <c r="T27" s="119"/>
      <c r="U27" s="68"/>
      <c r="V27" s="68"/>
      <c r="W27" s="120"/>
      <c r="X27" s="119"/>
      <c r="Y27" s="68"/>
      <c r="Z27" s="120"/>
      <c r="AA27" s="118"/>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1"/>
      <c r="IP27" s="121"/>
      <c r="IQ27" s="121"/>
      <c r="IR27" s="121"/>
      <c r="IS27" s="121"/>
      <c r="IT27" s="121"/>
      <c r="IU27" s="121"/>
      <c r="IV27" s="121"/>
      <c r="IW27" s="121"/>
      <c r="IX27" s="121"/>
      <c r="IY27" s="121"/>
      <c r="IZ27" s="121"/>
      <c r="JA27" s="121"/>
      <c r="JB27" s="121"/>
      <c r="JC27" s="121"/>
      <c r="JD27" s="121"/>
      <c r="JE27" s="121"/>
      <c r="JF27" s="121"/>
      <c r="JG27" s="121"/>
      <c r="JH27" s="121"/>
      <c r="JI27" s="121"/>
      <c r="JJ27" s="121"/>
      <c r="JK27" s="121"/>
      <c r="JL27" s="121"/>
      <c r="JM27" s="121"/>
      <c r="JN27" s="121"/>
      <c r="JO27" s="121"/>
      <c r="JP27" s="121"/>
      <c r="JQ27" s="121"/>
      <c r="JR27" s="121"/>
      <c r="JS27" s="121"/>
      <c r="JT27" s="121"/>
      <c r="JU27" s="121"/>
      <c r="JV27" s="121"/>
      <c r="JW27" s="121"/>
      <c r="JX27" s="121"/>
      <c r="JY27" s="121"/>
      <c r="JZ27" s="121"/>
      <c r="KA27" s="121"/>
      <c r="KB27" s="121"/>
      <c r="KC27" s="121"/>
      <c r="KD27" s="121"/>
      <c r="KE27" s="121"/>
      <c r="KF27" s="121"/>
      <c r="KG27" s="121"/>
      <c r="KH27" s="121"/>
      <c r="KI27" s="121"/>
      <c r="KJ27" s="121"/>
      <c r="KK27" s="121"/>
      <c r="KL27" s="121"/>
      <c r="KM27" s="121"/>
      <c r="KN27" s="121"/>
      <c r="KO27" s="121"/>
      <c r="KP27" s="121"/>
      <c r="KQ27" s="121"/>
      <c r="KR27" s="121"/>
      <c r="KS27" s="121"/>
      <c r="KT27" s="121"/>
      <c r="KU27" s="121"/>
      <c r="KV27" s="121"/>
      <c r="KW27" s="121"/>
      <c r="KX27" s="121"/>
      <c r="KY27" s="121"/>
      <c r="KZ27" s="121"/>
      <c r="LA27" s="121"/>
      <c r="LB27" s="121"/>
      <c r="LC27" s="121"/>
      <c r="LD27" s="121"/>
      <c r="LE27" s="121"/>
      <c r="LF27" s="121"/>
      <c r="LG27" s="121"/>
      <c r="LH27" s="121"/>
      <c r="LI27" s="121"/>
      <c r="LJ27" s="121"/>
      <c r="LK27" s="121"/>
      <c r="LL27" s="121"/>
      <c r="LM27" s="121"/>
      <c r="LN27" s="121"/>
      <c r="LO27" s="121"/>
      <c r="LP27" s="121"/>
      <c r="LQ27" s="121"/>
      <c r="LR27" s="121"/>
      <c r="LS27" s="121"/>
      <c r="LT27" s="121"/>
      <c r="LU27" s="121"/>
      <c r="LV27" s="121"/>
      <c r="LW27" s="121"/>
      <c r="LX27" s="121"/>
      <c r="LY27" s="121"/>
      <c r="LZ27" s="121"/>
      <c r="MA27" s="121"/>
      <c r="MB27" s="121"/>
      <c r="MC27" s="121"/>
      <c r="MD27" s="121"/>
      <c r="ME27" s="121"/>
      <c r="MF27" s="121"/>
      <c r="MG27" s="121"/>
      <c r="MH27" s="121"/>
      <c r="MI27" s="121"/>
      <c r="MJ27" s="121"/>
      <c r="MK27" s="121"/>
      <c r="ML27" s="121"/>
      <c r="MM27" s="121"/>
      <c r="MN27" s="121"/>
      <c r="MO27" s="121"/>
      <c r="MP27" s="121"/>
      <c r="MQ27" s="121"/>
      <c r="MR27" s="121"/>
      <c r="MS27" s="121"/>
      <c r="MT27" s="121"/>
      <c r="MU27" s="121"/>
      <c r="MV27" s="121"/>
      <c r="MW27" s="121"/>
      <c r="MX27" s="121"/>
      <c r="MY27" s="121"/>
      <c r="MZ27" s="121"/>
      <c r="NA27" s="121"/>
      <c r="NB27" s="121"/>
      <c r="NC27" s="121"/>
      <c r="ND27" s="121"/>
      <c r="NE27" s="121"/>
      <c r="NF27" s="121"/>
      <c r="NG27" s="121"/>
      <c r="NH27" s="121"/>
      <c r="NI27" s="121"/>
      <c r="NJ27" s="121"/>
      <c r="NK27" s="121"/>
      <c r="NL27" s="121"/>
      <c r="NM27" s="121"/>
      <c r="NN27" s="121"/>
      <c r="NO27" s="121"/>
      <c r="NP27" s="121"/>
      <c r="NQ27" s="121"/>
      <c r="NR27" s="121"/>
      <c r="NS27" s="121"/>
      <c r="NT27" s="121"/>
      <c r="NU27" s="121"/>
      <c r="NV27" s="121"/>
      <c r="NW27" s="121"/>
      <c r="NX27" s="121"/>
      <c r="NY27" s="121"/>
      <c r="NZ27" s="121"/>
      <c r="OA27" s="121"/>
      <c r="OB27" s="121"/>
      <c r="OC27" s="121"/>
      <c r="OD27" s="121"/>
      <c r="OE27" s="121"/>
      <c r="OF27" s="121"/>
      <c r="OG27" s="121"/>
      <c r="OH27" s="121"/>
      <c r="OI27" s="121"/>
      <c r="OJ27" s="121"/>
      <c r="OK27" s="121"/>
      <c r="OL27" s="121"/>
      <c r="OM27" s="121"/>
      <c r="ON27" s="121"/>
      <c r="OO27" s="121"/>
      <c r="OP27" s="121"/>
      <c r="OQ27" s="121"/>
      <c r="OR27" s="121"/>
      <c r="OS27" s="121"/>
      <c r="OT27" s="121"/>
      <c r="OU27" s="121"/>
      <c r="OV27" s="121"/>
      <c r="OW27" s="121"/>
      <c r="OX27" s="121"/>
      <c r="OY27" s="121"/>
      <c r="OZ27" s="121"/>
      <c r="PA27" s="121"/>
    </row>
    <row r="28" spans="1:417" s="122" customFormat="1" ht="40.25" customHeight="1" thickBot="1">
      <c r="A28" s="118"/>
      <c r="B28" s="212" t="s">
        <v>14</v>
      </c>
      <c r="C28" s="212" t="s">
        <v>14</v>
      </c>
      <c r="D28" s="157">
        <v>0</v>
      </c>
      <c r="E28" s="157">
        <v>0</v>
      </c>
      <c r="F28" s="157">
        <v>0</v>
      </c>
      <c r="G28" s="234"/>
      <c r="H28" s="230"/>
      <c r="I28" s="230"/>
      <c r="J28" s="87"/>
      <c r="K28" s="68"/>
      <c r="L28" s="68"/>
      <c r="M28" s="119"/>
      <c r="N28" s="68"/>
      <c r="O28" s="68"/>
      <c r="P28" s="68"/>
      <c r="Q28" s="68"/>
      <c r="R28" s="68"/>
      <c r="S28" s="68"/>
      <c r="T28" s="119"/>
      <c r="U28" s="68"/>
      <c r="V28" s="68"/>
      <c r="W28" s="120"/>
      <c r="X28" s="119"/>
      <c r="Y28" s="68"/>
      <c r="Z28" s="120"/>
      <c r="AA28" s="118"/>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1"/>
      <c r="IP28" s="121"/>
      <c r="IQ28" s="121"/>
      <c r="IR28" s="121"/>
      <c r="IS28" s="121"/>
      <c r="IT28" s="121"/>
      <c r="IU28" s="121"/>
      <c r="IV28" s="121"/>
      <c r="IW28" s="121"/>
      <c r="IX28" s="121"/>
      <c r="IY28" s="121"/>
      <c r="IZ28" s="121"/>
      <c r="JA28" s="121"/>
      <c r="JB28" s="121"/>
      <c r="JC28" s="121"/>
      <c r="JD28" s="121"/>
      <c r="JE28" s="121"/>
      <c r="JF28" s="121"/>
      <c r="JG28" s="121"/>
      <c r="JH28" s="121"/>
      <c r="JI28" s="121"/>
      <c r="JJ28" s="121"/>
      <c r="JK28" s="121"/>
      <c r="JL28" s="121"/>
      <c r="JM28" s="121"/>
      <c r="JN28" s="121"/>
      <c r="JO28" s="121"/>
      <c r="JP28" s="121"/>
      <c r="JQ28" s="121"/>
      <c r="JR28" s="121"/>
      <c r="JS28" s="121"/>
      <c r="JT28" s="121"/>
      <c r="JU28" s="121"/>
      <c r="JV28" s="121"/>
      <c r="JW28" s="121"/>
      <c r="JX28" s="121"/>
      <c r="JY28" s="121"/>
      <c r="JZ28" s="121"/>
      <c r="KA28" s="121"/>
      <c r="KB28" s="121"/>
      <c r="KC28" s="121"/>
      <c r="KD28" s="121"/>
      <c r="KE28" s="121"/>
      <c r="KF28" s="121"/>
      <c r="KG28" s="121"/>
      <c r="KH28" s="121"/>
      <c r="KI28" s="121"/>
      <c r="KJ28" s="121"/>
      <c r="KK28" s="121"/>
      <c r="KL28" s="121"/>
      <c r="KM28" s="121"/>
      <c r="KN28" s="121"/>
      <c r="KO28" s="121"/>
      <c r="KP28" s="121"/>
      <c r="KQ28" s="121"/>
      <c r="KR28" s="121"/>
      <c r="KS28" s="121"/>
      <c r="KT28" s="121"/>
      <c r="KU28" s="121"/>
      <c r="KV28" s="121"/>
      <c r="KW28" s="121"/>
      <c r="KX28" s="121"/>
      <c r="KY28" s="121"/>
      <c r="KZ28" s="121"/>
      <c r="LA28" s="121"/>
      <c r="LB28" s="121"/>
      <c r="LC28" s="121"/>
      <c r="LD28" s="121"/>
      <c r="LE28" s="121"/>
      <c r="LF28" s="121"/>
      <c r="LG28" s="121"/>
      <c r="LH28" s="121"/>
      <c r="LI28" s="121"/>
      <c r="LJ28" s="121"/>
      <c r="LK28" s="121"/>
      <c r="LL28" s="121"/>
      <c r="LM28" s="121"/>
      <c r="LN28" s="121"/>
      <c r="LO28" s="121"/>
      <c r="LP28" s="121"/>
      <c r="LQ28" s="121"/>
      <c r="LR28" s="121"/>
      <c r="LS28" s="121"/>
      <c r="LT28" s="121"/>
      <c r="LU28" s="121"/>
      <c r="LV28" s="121"/>
      <c r="LW28" s="121"/>
      <c r="LX28" s="121"/>
      <c r="LY28" s="121"/>
      <c r="LZ28" s="121"/>
      <c r="MA28" s="121"/>
      <c r="MB28" s="121"/>
      <c r="MC28" s="121"/>
      <c r="MD28" s="121"/>
      <c r="ME28" s="121"/>
      <c r="MF28" s="121"/>
      <c r="MG28" s="121"/>
      <c r="MH28" s="121"/>
      <c r="MI28" s="121"/>
      <c r="MJ28" s="121"/>
      <c r="MK28" s="121"/>
      <c r="ML28" s="121"/>
      <c r="MM28" s="121"/>
      <c r="MN28" s="121"/>
      <c r="MO28" s="121"/>
      <c r="MP28" s="121"/>
      <c r="MQ28" s="121"/>
      <c r="MR28" s="121"/>
      <c r="MS28" s="121"/>
      <c r="MT28" s="121"/>
      <c r="MU28" s="121"/>
      <c r="MV28" s="121"/>
      <c r="MW28" s="121"/>
      <c r="MX28" s="121"/>
      <c r="MY28" s="121"/>
      <c r="MZ28" s="121"/>
      <c r="NA28" s="121"/>
      <c r="NB28" s="121"/>
      <c r="NC28" s="121"/>
      <c r="ND28" s="121"/>
      <c r="NE28" s="121"/>
      <c r="NF28" s="121"/>
      <c r="NG28" s="121"/>
      <c r="NH28" s="121"/>
      <c r="NI28" s="121"/>
      <c r="NJ28" s="121"/>
      <c r="NK28" s="121"/>
      <c r="NL28" s="121"/>
      <c r="NM28" s="121"/>
      <c r="NN28" s="121"/>
      <c r="NO28" s="121"/>
      <c r="NP28" s="121"/>
      <c r="NQ28" s="121"/>
      <c r="NR28" s="121"/>
      <c r="NS28" s="121"/>
      <c r="NT28" s="121"/>
      <c r="NU28" s="121"/>
      <c r="NV28" s="121"/>
      <c r="NW28" s="121"/>
      <c r="NX28" s="121"/>
      <c r="NY28" s="121"/>
      <c r="NZ28" s="121"/>
      <c r="OA28" s="121"/>
      <c r="OB28" s="121"/>
      <c r="OC28" s="121"/>
      <c r="OD28" s="121"/>
      <c r="OE28" s="121"/>
      <c r="OF28" s="121"/>
      <c r="OG28" s="121"/>
      <c r="OH28" s="121"/>
      <c r="OI28" s="121"/>
      <c r="OJ28" s="121"/>
      <c r="OK28" s="121"/>
      <c r="OL28" s="121"/>
      <c r="OM28" s="121"/>
      <c r="ON28" s="121"/>
      <c r="OO28" s="121"/>
      <c r="OP28" s="121"/>
      <c r="OQ28" s="121"/>
      <c r="OR28" s="121"/>
      <c r="OS28" s="121"/>
      <c r="OT28" s="121"/>
      <c r="OU28" s="121"/>
      <c r="OV28" s="121"/>
      <c r="OW28" s="121"/>
      <c r="OX28" s="121"/>
      <c r="OY28" s="121"/>
      <c r="OZ28" s="121"/>
      <c r="PA28" s="121"/>
    </row>
    <row r="29" spans="1:417" s="122" customFormat="1" ht="40.25" customHeight="1" thickBot="1">
      <c r="A29" s="118"/>
      <c r="B29" s="212" t="s">
        <v>14</v>
      </c>
      <c r="C29" s="212" t="s">
        <v>14</v>
      </c>
      <c r="D29" s="157">
        <v>0</v>
      </c>
      <c r="E29" s="157">
        <v>0</v>
      </c>
      <c r="F29" s="157">
        <v>0</v>
      </c>
      <c r="G29" s="234"/>
      <c r="H29" s="230"/>
      <c r="I29" s="230"/>
      <c r="J29" s="87"/>
      <c r="K29" s="68"/>
      <c r="L29" s="68"/>
      <c r="M29" s="119"/>
      <c r="N29" s="68"/>
      <c r="O29" s="68"/>
      <c r="P29" s="68"/>
      <c r="Q29" s="68"/>
      <c r="R29" s="68"/>
      <c r="S29" s="68"/>
      <c r="T29" s="119"/>
      <c r="U29" s="68"/>
      <c r="V29" s="68"/>
      <c r="W29" s="120"/>
      <c r="X29" s="119"/>
      <c r="Y29" s="68"/>
      <c r="Z29" s="120"/>
      <c r="AA29" s="118"/>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c r="IR29" s="121"/>
      <c r="IS29" s="121"/>
      <c r="IT29" s="121"/>
      <c r="IU29" s="121"/>
      <c r="IV29" s="121"/>
      <c r="IW29" s="121"/>
      <c r="IX29" s="121"/>
      <c r="IY29" s="121"/>
      <c r="IZ29" s="121"/>
      <c r="JA29" s="121"/>
      <c r="JB29" s="121"/>
      <c r="JC29" s="121"/>
      <c r="JD29" s="121"/>
      <c r="JE29" s="121"/>
      <c r="JF29" s="121"/>
      <c r="JG29" s="121"/>
      <c r="JH29" s="121"/>
      <c r="JI29" s="121"/>
      <c r="JJ29" s="121"/>
      <c r="JK29" s="121"/>
      <c r="JL29" s="121"/>
      <c r="JM29" s="121"/>
      <c r="JN29" s="121"/>
      <c r="JO29" s="121"/>
      <c r="JP29" s="121"/>
      <c r="JQ29" s="121"/>
      <c r="JR29" s="121"/>
      <c r="JS29" s="121"/>
      <c r="JT29" s="121"/>
      <c r="JU29" s="121"/>
      <c r="JV29" s="121"/>
      <c r="JW29" s="121"/>
      <c r="JX29" s="121"/>
      <c r="JY29" s="121"/>
      <c r="JZ29" s="121"/>
      <c r="KA29" s="121"/>
      <c r="KB29" s="121"/>
      <c r="KC29" s="121"/>
      <c r="KD29" s="121"/>
      <c r="KE29" s="121"/>
      <c r="KF29" s="121"/>
      <c r="KG29" s="121"/>
      <c r="KH29" s="121"/>
      <c r="KI29" s="121"/>
      <c r="KJ29" s="121"/>
      <c r="KK29" s="121"/>
      <c r="KL29" s="121"/>
      <c r="KM29" s="121"/>
      <c r="KN29" s="121"/>
      <c r="KO29" s="121"/>
      <c r="KP29" s="121"/>
      <c r="KQ29" s="121"/>
      <c r="KR29" s="121"/>
      <c r="KS29" s="121"/>
      <c r="KT29" s="121"/>
      <c r="KU29" s="121"/>
      <c r="KV29" s="121"/>
      <c r="KW29" s="121"/>
      <c r="KX29" s="121"/>
      <c r="KY29" s="121"/>
      <c r="KZ29" s="121"/>
      <c r="LA29" s="121"/>
      <c r="LB29" s="121"/>
      <c r="LC29" s="121"/>
      <c r="LD29" s="121"/>
      <c r="LE29" s="121"/>
      <c r="LF29" s="121"/>
      <c r="LG29" s="121"/>
      <c r="LH29" s="121"/>
      <c r="LI29" s="121"/>
      <c r="LJ29" s="121"/>
      <c r="LK29" s="121"/>
      <c r="LL29" s="121"/>
      <c r="LM29" s="121"/>
      <c r="LN29" s="121"/>
      <c r="LO29" s="121"/>
      <c r="LP29" s="121"/>
      <c r="LQ29" s="121"/>
      <c r="LR29" s="121"/>
      <c r="LS29" s="121"/>
      <c r="LT29" s="121"/>
      <c r="LU29" s="121"/>
      <c r="LV29" s="121"/>
      <c r="LW29" s="121"/>
      <c r="LX29" s="121"/>
      <c r="LY29" s="121"/>
      <c r="LZ29" s="121"/>
      <c r="MA29" s="121"/>
      <c r="MB29" s="121"/>
      <c r="MC29" s="121"/>
      <c r="MD29" s="121"/>
      <c r="ME29" s="121"/>
      <c r="MF29" s="121"/>
      <c r="MG29" s="121"/>
      <c r="MH29" s="121"/>
      <c r="MI29" s="121"/>
      <c r="MJ29" s="121"/>
      <c r="MK29" s="121"/>
      <c r="ML29" s="121"/>
      <c r="MM29" s="121"/>
      <c r="MN29" s="121"/>
      <c r="MO29" s="121"/>
      <c r="MP29" s="121"/>
      <c r="MQ29" s="121"/>
      <c r="MR29" s="121"/>
      <c r="MS29" s="121"/>
      <c r="MT29" s="121"/>
      <c r="MU29" s="121"/>
      <c r="MV29" s="121"/>
      <c r="MW29" s="121"/>
      <c r="MX29" s="121"/>
      <c r="MY29" s="121"/>
      <c r="MZ29" s="121"/>
      <c r="NA29" s="121"/>
      <c r="NB29" s="121"/>
      <c r="NC29" s="121"/>
      <c r="ND29" s="121"/>
      <c r="NE29" s="121"/>
      <c r="NF29" s="121"/>
      <c r="NG29" s="121"/>
      <c r="NH29" s="121"/>
      <c r="NI29" s="121"/>
      <c r="NJ29" s="121"/>
      <c r="NK29" s="121"/>
      <c r="NL29" s="121"/>
      <c r="NM29" s="121"/>
      <c r="NN29" s="121"/>
      <c r="NO29" s="121"/>
      <c r="NP29" s="121"/>
      <c r="NQ29" s="121"/>
      <c r="NR29" s="121"/>
      <c r="NS29" s="121"/>
      <c r="NT29" s="121"/>
      <c r="NU29" s="121"/>
      <c r="NV29" s="121"/>
      <c r="NW29" s="121"/>
      <c r="NX29" s="121"/>
      <c r="NY29" s="121"/>
      <c r="NZ29" s="121"/>
      <c r="OA29" s="121"/>
      <c r="OB29" s="121"/>
      <c r="OC29" s="121"/>
      <c r="OD29" s="121"/>
      <c r="OE29" s="121"/>
      <c r="OF29" s="121"/>
      <c r="OG29" s="121"/>
      <c r="OH29" s="121"/>
      <c r="OI29" s="121"/>
      <c r="OJ29" s="121"/>
      <c r="OK29" s="121"/>
      <c r="OL29" s="121"/>
      <c r="OM29" s="121"/>
      <c r="ON29" s="121"/>
      <c r="OO29" s="121"/>
      <c r="OP29" s="121"/>
      <c r="OQ29" s="121"/>
      <c r="OR29" s="121"/>
      <c r="OS29" s="121"/>
      <c r="OT29" s="121"/>
      <c r="OU29" s="121"/>
      <c r="OV29" s="121"/>
      <c r="OW29" s="121"/>
      <c r="OX29" s="121"/>
      <c r="OY29" s="121"/>
      <c r="OZ29" s="121"/>
      <c r="PA29" s="121"/>
    </row>
    <row r="30" spans="1:417" s="122" customFormat="1" ht="40.25" customHeight="1" thickBot="1">
      <c r="A30" s="118"/>
      <c r="B30" s="212" t="s">
        <v>14</v>
      </c>
      <c r="C30" s="212" t="s">
        <v>14</v>
      </c>
      <c r="D30" s="157">
        <v>0</v>
      </c>
      <c r="E30" s="157">
        <v>0</v>
      </c>
      <c r="F30" s="157">
        <v>0</v>
      </c>
      <c r="G30" s="234"/>
      <c r="H30" s="230"/>
      <c r="I30" s="230"/>
      <c r="J30" s="87"/>
      <c r="K30" s="68"/>
      <c r="L30" s="68"/>
      <c r="M30" s="119"/>
      <c r="N30" s="68"/>
      <c r="O30" s="68"/>
      <c r="P30" s="68"/>
      <c r="Q30" s="68"/>
      <c r="R30" s="68"/>
      <c r="S30" s="68"/>
      <c r="T30" s="119"/>
      <c r="U30" s="68"/>
      <c r="V30" s="68"/>
      <c r="W30" s="120"/>
      <c r="X30" s="119"/>
      <c r="Y30" s="68"/>
      <c r="Z30" s="120"/>
      <c r="AA30" s="118"/>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1"/>
      <c r="IC30" s="121"/>
      <c r="ID30" s="121"/>
      <c r="IE30" s="121"/>
      <c r="IF30" s="121"/>
      <c r="IG30" s="121"/>
      <c r="IH30" s="121"/>
      <c r="II30" s="121"/>
      <c r="IJ30" s="121"/>
      <c r="IK30" s="121"/>
      <c r="IL30" s="121"/>
      <c r="IM30" s="121"/>
      <c r="IN30" s="121"/>
      <c r="IO30" s="121"/>
      <c r="IP30" s="121"/>
      <c r="IQ30" s="121"/>
      <c r="IR30" s="121"/>
      <c r="IS30" s="121"/>
      <c r="IT30" s="121"/>
      <c r="IU30" s="121"/>
      <c r="IV30" s="121"/>
      <c r="IW30" s="121"/>
      <c r="IX30" s="121"/>
      <c r="IY30" s="121"/>
      <c r="IZ30" s="121"/>
      <c r="JA30" s="121"/>
      <c r="JB30" s="121"/>
      <c r="JC30" s="121"/>
      <c r="JD30" s="121"/>
      <c r="JE30" s="121"/>
      <c r="JF30" s="121"/>
      <c r="JG30" s="121"/>
      <c r="JH30" s="121"/>
      <c r="JI30" s="121"/>
      <c r="JJ30" s="121"/>
      <c r="JK30" s="121"/>
      <c r="JL30" s="121"/>
      <c r="JM30" s="121"/>
      <c r="JN30" s="121"/>
      <c r="JO30" s="121"/>
      <c r="JP30" s="121"/>
      <c r="JQ30" s="121"/>
      <c r="JR30" s="121"/>
      <c r="JS30" s="121"/>
      <c r="JT30" s="121"/>
      <c r="JU30" s="121"/>
      <c r="JV30" s="121"/>
      <c r="JW30" s="121"/>
      <c r="JX30" s="121"/>
      <c r="JY30" s="121"/>
      <c r="JZ30" s="121"/>
      <c r="KA30" s="121"/>
      <c r="KB30" s="121"/>
      <c r="KC30" s="121"/>
      <c r="KD30" s="121"/>
      <c r="KE30" s="121"/>
      <c r="KF30" s="121"/>
      <c r="KG30" s="121"/>
      <c r="KH30" s="121"/>
      <c r="KI30" s="121"/>
      <c r="KJ30" s="121"/>
      <c r="KK30" s="121"/>
      <c r="KL30" s="121"/>
      <c r="KM30" s="121"/>
      <c r="KN30" s="121"/>
      <c r="KO30" s="121"/>
      <c r="KP30" s="121"/>
      <c r="KQ30" s="121"/>
      <c r="KR30" s="121"/>
      <c r="KS30" s="121"/>
      <c r="KT30" s="121"/>
      <c r="KU30" s="121"/>
      <c r="KV30" s="121"/>
      <c r="KW30" s="121"/>
      <c r="KX30" s="121"/>
      <c r="KY30" s="121"/>
      <c r="KZ30" s="121"/>
      <c r="LA30" s="121"/>
      <c r="LB30" s="121"/>
      <c r="LC30" s="121"/>
      <c r="LD30" s="121"/>
      <c r="LE30" s="121"/>
      <c r="LF30" s="121"/>
      <c r="LG30" s="121"/>
      <c r="LH30" s="121"/>
      <c r="LI30" s="121"/>
      <c r="LJ30" s="121"/>
      <c r="LK30" s="121"/>
      <c r="LL30" s="121"/>
      <c r="LM30" s="121"/>
      <c r="LN30" s="121"/>
      <c r="LO30" s="121"/>
      <c r="LP30" s="121"/>
      <c r="LQ30" s="121"/>
      <c r="LR30" s="121"/>
      <c r="LS30" s="121"/>
      <c r="LT30" s="121"/>
      <c r="LU30" s="121"/>
      <c r="LV30" s="121"/>
      <c r="LW30" s="121"/>
      <c r="LX30" s="121"/>
      <c r="LY30" s="121"/>
      <c r="LZ30" s="121"/>
      <c r="MA30" s="121"/>
      <c r="MB30" s="121"/>
      <c r="MC30" s="121"/>
      <c r="MD30" s="121"/>
      <c r="ME30" s="121"/>
      <c r="MF30" s="121"/>
      <c r="MG30" s="121"/>
      <c r="MH30" s="121"/>
      <c r="MI30" s="121"/>
      <c r="MJ30" s="121"/>
      <c r="MK30" s="121"/>
      <c r="ML30" s="121"/>
      <c r="MM30" s="121"/>
      <c r="MN30" s="121"/>
      <c r="MO30" s="121"/>
      <c r="MP30" s="121"/>
      <c r="MQ30" s="121"/>
      <c r="MR30" s="121"/>
      <c r="MS30" s="121"/>
      <c r="MT30" s="121"/>
      <c r="MU30" s="121"/>
      <c r="MV30" s="121"/>
      <c r="MW30" s="121"/>
      <c r="MX30" s="121"/>
      <c r="MY30" s="121"/>
      <c r="MZ30" s="121"/>
      <c r="NA30" s="121"/>
      <c r="NB30" s="121"/>
      <c r="NC30" s="121"/>
      <c r="ND30" s="121"/>
      <c r="NE30" s="121"/>
      <c r="NF30" s="121"/>
      <c r="NG30" s="121"/>
      <c r="NH30" s="121"/>
      <c r="NI30" s="121"/>
      <c r="NJ30" s="121"/>
      <c r="NK30" s="121"/>
      <c r="NL30" s="121"/>
      <c r="NM30" s="121"/>
      <c r="NN30" s="121"/>
      <c r="NO30" s="121"/>
      <c r="NP30" s="121"/>
      <c r="NQ30" s="121"/>
      <c r="NR30" s="121"/>
      <c r="NS30" s="121"/>
      <c r="NT30" s="121"/>
      <c r="NU30" s="121"/>
      <c r="NV30" s="121"/>
      <c r="NW30" s="121"/>
      <c r="NX30" s="121"/>
      <c r="NY30" s="121"/>
      <c r="NZ30" s="121"/>
      <c r="OA30" s="121"/>
      <c r="OB30" s="121"/>
      <c r="OC30" s="121"/>
      <c r="OD30" s="121"/>
      <c r="OE30" s="121"/>
      <c r="OF30" s="121"/>
      <c r="OG30" s="121"/>
      <c r="OH30" s="121"/>
      <c r="OI30" s="121"/>
      <c r="OJ30" s="121"/>
      <c r="OK30" s="121"/>
      <c r="OL30" s="121"/>
      <c r="OM30" s="121"/>
      <c r="ON30" s="121"/>
      <c r="OO30" s="121"/>
      <c r="OP30" s="121"/>
      <c r="OQ30" s="121"/>
      <c r="OR30" s="121"/>
      <c r="OS30" s="121"/>
      <c r="OT30" s="121"/>
      <c r="OU30" s="121"/>
      <c r="OV30" s="121"/>
      <c r="OW30" s="121"/>
      <c r="OX30" s="121"/>
      <c r="OY30" s="121"/>
      <c r="OZ30" s="121"/>
      <c r="PA30" s="121"/>
    </row>
    <row r="31" spans="1:417" s="122" customFormat="1" ht="40.25" customHeight="1" thickBot="1">
      <c r="A31" s="118"/>
      <c r="B31" s="212" t="s">
        <v>14</v>
      </c>
      <c r="C31" s="212" t="s">
        <v>14</v>
      </c>
      <c r="D31" s="157">
        <v>0</v>
      </c>
      <c r="E31" s="157">
        <v>0</v>
      </c>
      <c r="F31" s="157">
        <v>0</v>
      </c>
      <c r="G31" s="234"/>
      <c r="H31" s="230"/>
      <c r="I31" s="230"/>
      <c r="J31" s="87"/>
      <c r="K31" s="68"/>
      <c r="L31" s="68"/>
      <c r="M31" s="119"/>
      <c r="N31" s="68"/>
      <c r="O31" s="68"/>
      <c r="P31" s="68"/>
      <c r="Q31" s="68"/>
      <c r="R31" s="68"/>
      <c r="S31" s="68"/>
      <c r="T31" s="119"/>
      <c r="U31" s="68"/>
      <c r="V31" s="68"/>
      <c r="W31" s="120"/>
      <c r="X31" s="119"/>
      <c r="Y31" s="68"/>
      <c r="Z31" s="120"/>
      <c r="AA31" s="118"/>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1"/>
      <c r="IC31" s="121"/>
      <c r="ID31" s="121"/>
      <c r="IE31" s="121"/>
      <c r="IF31" s="121"/>
      <c r="IG31" s="121"/>
      <c r="IH31" s="121"/>
      <c r="II31" s="121"/>
      <c r="IJ31" s="121"/>
      <c r="IK31" s="121"/>
      <c r="IL31" s="121"/>
      <c r="IM31" s="121"/>
      <c r="IN31" s="121"/>
      <c r="IO31" s="121"/>
      <c r="IP31" s="121"/>
      <c r="IQ31" s="121"/>
      <c r="IR31" s="121"/>
      <c r="IS31" s="121"/>
      <c r="IT31" s="121"/>
      <c r="IU31" s="121"/>
      <c r="IV31" s="121"/>
      <c r="IW31" s="121"/>
      <c r="IX31" s="121"/>
      <c r="IY31" s="121"/>
      <c r="IZ31" s="121"/>
      <c r="JA31" s="121"/>
      <c r="JB31" s="121"/>
      <c r="JC31" s="121"/>
      <c r="JD31" s="121"/>
      <c r="JE31" s="121"/>
      <c r="JF31" s="121"/>
      <c r="JG31" s="121"/>
      <c r="JH31" s="121"/>
      <c r="JI31" s="121"/>
      <c r="JJ31" s="121"/>
      <c r="JK31" s="121"/>
      <c r="JL31" s="121"/>
      <c r="JM31" s="121"/>
      <c r="JN31" s="121"/>
      <c r="JO31" s="121"/>
      <c r="JP31" s="121"/>
      <c r="JQ31" s="121"/>
      <c r="JR31" s="121"/>
      <c r="JS31" s="121"/>
      <c r="JT31" s="121"/>
      <c r="JU31" s="121"/>
      <c r="JV31" s="121"/>
      <c r="JW31" s="121"/>
      <c r="JX31" s="121"/>
      <c r="JY31" s="121"/>
      <c r="JZ31" s="121"/>
      <c r="KA31" s="121"/>
      <c r="KB31" s="121"/>
      <c r="KC31" s="121"/>
      <c r="KD31" s="121"/>
      <c r="KE31" s="121"/>
      <c r="KF31" s="121"/>
      <c r="KG31" s="121"/>
      <c r="KH31" s="121"/>
      <c r="KI31" s="121"/>
      <c r="KJ31" s="121"/>
      <c r="KK31" s="121"/>
      <c r="KL31" s="121"/>
      <c r="KM31" s="121"/>
      <c r="KN31" s="121"/>
      <c r="KO31" s="121"/>
      <c r="KP31" s="121"/>
      <c r="KQ31" s="121"/>
      <c r="KR31" s="121"/>
      <c r="KS31" s="121"/>
      <c r="KT31" s="121"/>
      <c r="KU31" s="121"/>
      <c r="KV31" s="121"/>
      <c r="KW31" s="121"/>
      <c r="KX31" s="121"/>
      <c r="KY31" s="121"/>
      <c r="KZ31" s="121"/>
      <c r="LA31" s="121"/>
      <c r="LB31" s="121"/>
      <c r="LC31" s="121"/>
      <c r="LD31" s="121"/>
      <c r="LE31" s="121"/>
      <c r="LF31" s="121"/>
      <c r="LG31" s="121"/>
      <c r="LH31" s="121"/>
      <c r="LI31" s="121"/>
      <c r="LJ31" s="121"/>
      <c r="LK31" s="121"/>
      <c r="LL31" s="121"/>
      <c r="LM31" s="121"/>
      <c r="LN31" s="121"/>
      <c r="LO31" s="121"/>
      <c r="LP31" s="121"/>
      <c r="LQ31" s="121"/>
      <c r="LR31" s="121"/>
      <c r="LS31" s="121"/>
      <c r="LT31" s="121"/>
      <c r="LU31" s="121"/>
      <c r="LV31" s="121"/>
      <c r="LW31" s="121"/>
      <c r="LX31" s="121"/>
      <c r="LY31" s="121"/>
      <c r="LZ31" s="121"/>
      <c r="MA31" s="121"/>
      <c r="MB31" s="121"/>
      <c r="MC31" s="121"/>
      <c r="MD31" s="121"/>
      <c r="ME31" s="121"/>
      <c r="MF31" s="121"/>
      <c r="MG31" s="121"/>
      <c r="MH31" s="121"/>
      <c r="MI31" s="121"/>
      <c r="MJ31" s="121"/>
      <c r="MK31" s="121"/>
      <c r="ML31" s="121"/>
      <c r="MM31" s="121"/>
      <c r="MN31" s="121"/>
      <c r="MO31" s="121"/>
      <c r="MP31" s="121"/>
      <c r="MQ31" s="121"/>
      <c r="MR31" s="121"/>
      <c r="MS31" s="121"/>
      <c r="MT31" s="121"/>
      <c r="MU31" s="121"/>
      <c r="MV31" s="121"/>
      <c r="MW31" s="121"/>
      <c r="MX31" s="121"/>
      <c r="MY31" s="121"/>
      <c r="MZ31" s="121"/>
      <c r="NA31" s="121"/>
      <c r="NB31" s="121"/>
      <c r="NC31" s="121"/>
      <c r="ND31" s="121"/>
      <c r="NE31" s="121"/>
      <c r="NF31" s="121"/>
      <c r="NG31" s="121"/>
      <c r="NH31" s="121"/>
      <c r="NI31" s="121"/>
      <c r="NJ31" s="121"/>
      <c r="NK31" s="121"/>
      <c r="NL31" s="121"/>
      <c r="NM31" s="121"/>
      <c r="NN31" s="121"/>
      <c r="NO31" s="121"/>
      <c r="NP31" s="121"/>
      <c r="NQ31" s="121"/>
      <c r="NR31" s="121"/>
      <c r="NS31" s="121"/>
      <c r="NT31" s="121"/>
      <c r="NU31" s="121"/>
      <c r="NV31" s="121"/>
      <c r="NW31" s="121"/>
      <c r="NX31" s="121"/>
      <c r="NY31" s="121"/>
      <c r="NZ31" s="121"/>
      <c r="OA31" s="121"/>
      <c r="OB31" s="121"/>
      <c r="OC31" s="121"/>
      <c r="OD31" s="121"/>
      <c r="OE31" s="121"/>
      <c r="OF31" s="121"/>
      <c r="OG31" s="121"/>
      <c r="OH31" s="121"/>
      <c r="OI31" s="121"/>
      <c r="OJ31" s="121"/>
      <c r="OK31" s="121"/>
      <c r="OL31" s="121"/>
      <c r="OM31" s="121"/>
      <c r="ON31" s="121"/>
      <c r="OO31" s="121"/>
      <c r="OP31" s="121"/>
      <c r="OQ31" s="121"/>
      <c r="OR31" s="121"/>
      <c r="OS31" s="121"/>
      <c r="OT31" s="121"/>
      <c r="OU31" s="121"/>
      <c r="OV31" s="121"/>
      <c r="OW31" s="121"/>
      <c r="OX31" s="121"/>
      <c r="OY31" s="121"/>
      <c r="OZ31" s="121"/>
      <c r="PA31" s="121"/>
    </row>
    <row r="32" spans="1:417" ht="15" hidden="1" customHeight="1">
      <c r="A32" s="78"/>
      <c r="B32" s="95"/>
      <c r="C32" s="95"/>
      <c r="D32" s="95"/>
      <c r="E32" s="95"/>
      <c r="F32" s="95"/>
      <c r="G32" s="95"/>
      <c r="H32" s="95"/>
      <c r="I32" s="95"/>
      <c r="J32" s="86"/>
    </row>
    <row r="33"/>
    <row r="34"/>
    <row r="35"/>
    <row r="36"/>
  </sheetData>
  <sheetProtection algorithmName="SHA-512" hashValue="sQHrxGo8sn9rBKGDknmpqUqEA0Sm/rEw64XDVSoCuJdSTAQoRvF6+QojQHAvwJv0NS21Qf8W87u/kwt4F+UBMQ==" saltValue="u4roLXkS/LMTgvxiqbAEUQ==" spinCount="100000" sheet="1" objects="1" scenarios="1"/>
  <mergeCells count="1">
    <mergeCell ref="B4:H4"/>
  </mergeCells>
  <conditionalFormatting sqref="A4:PA32">
    <cfRule type="expression" dxfId="36" priority="1">
      <formula>$B$3="You do not need to fill in details on this form"</formula>
    </cfRule>
  </conditionalFormatting>
  <dataValidations count="5">
    <dataValidation type="custom" allowBlank="1" showInputMessage="1" showErrorMessage="1" prompt="Enter quantity as integer" sqref="G7:G31" xr:uid="{00000000-0002-0000-0C00-000000000000}">
      <formula1>AND(ISNUMBER(G7),G7&gt;0)</formula1>
    </dataValidation>
    <dataValidation type="textLength" operator="lessThan" allowBlank="1" showInputMessage="1" showErrorMessage="1" prompt="Undertaking receiving the authorisation._x000a_Max length is 100 characters" sqref="H7:H31" xr:uid="{00000000-0002-0000-0C00-000001000000}">
      <formula1>100</formula1>
    </dataValidation>
    <dataValidation type="list" showInputMessage="1" showErrorMessage="1" sqref="C7:C31" xr:uid="{00000000-0002-0000-0C00-000002000000}">
      <formula1>INDIRECT($B7)</formula1>
    </dataValidation>
    <dataValidation type="list" showInputMessage="1" showErrorMessage="1" sqref="B7:B31" xr:uid="{00000000-0002-0000-0C00-000003000000}">
      <formula1>R_Chemical_Group</formula1>
    </dataValidation>
    <dataValidation operator="lessThan" allowBlank="1" showInputMessage="1" showErrorMessage="1" sqref="I7:I31" xr:uid="{00000000-0002-0000-0C00-000004000000}"/>
  </dataValidations>
  <hyperlinks>
    <hyperlink ref="H6" location="Glos_10" display="10 - Organisation name" xr:uid="{00000000-0004-0000-0C00-000001000000}"/>
    <hyperlink ref="I6" location="Glos_10_FR" display="File Reference" xr:uid="{00000000-0004-0000-0C00-000002000000}"/>
    <hyperlink ref="G6" location="Glos_10A" display="10A - Amount of hydrofluorocarbons (in tonnes Carbon dioxide equivalent) supplied to undertakings, to which authorisations were issued for the placing on the market refrigeration, air conditioning and heat pump equipment charged with hydrofluorocarbons" xr:uid="{00000000-0004-0000-0C00-000000000000}"/>
  </hyperlinks>
  <pageMargins left="0.7" right="0.7" top="0.75" bottom="0.75" header="0.3" footer="0.3"/>
  <pageSetup paperSize="9" orientation="portrait" r:id="rId1"/>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7030A0"/>
  </sheetPr>
  <dimension ref="A1:AA36"/>
  <sheetViews>
    <sheetView topLeftCell="B2"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7" width="15" style="66" customWidth="1"/>
    <col min="8" max="8" width="23.6328125" style="66" customWidth="1"/>
    <col min="9" max="9" width="20.6328125" style="66" customWidth="1"/>
    <col min="10" max="11" width="22.6328125" style="66" customWidth="1"/>
    <col min="12" max="12" width="20.6328125" style="66" customWidth="1"/>
    <col min="13" max="13" width="33.6328125" style="66" customWidth="1"/>
    <col min="14" max="14" width="22.6328125" style="66" customWidth="1"/>
    <col min="15" max="15" width="22.36328125" style="66" customWidth="1"/>
    <col min="16" max="17" width="20.6328125" style="66" customWidth="1"/>
    <col min="18" max="18" width="22.6328125" style="66" customWidth="1"/>
    <col min="19" max="19" width="20.6328125" style="66" customWidth="1"/>
    <col min="20" max="20" width="33.6328125" style="66" customWidth="1"/>
    <col min="21" max="23" width="20.6328125" style="66" customWidth="1"/>
    <col min="24" max="24" width="33.6328125" style="66" customWidth="1"/>
    <col min="25" max="26" width="20.6328125" style="66" customWidth="1"/>
    <col min="27" max="27" width="9.36328125" style="66" hidden="1" customWidth="1"/>
    <col min="28" max="16384" width="9.36328125" style="66" hidden="1"/>
  </cols>
  <sheetData>
    <row r="1" spans="1:27" ht="45" customHeight="1">
      <c r="A1" s="73"/>
      <c r="B1" s="73" t="s">
        <v>0</v>
      </c>
      <c r="C1" s="73"/>
      <c r="D1" s="108"/>
      <c r="E1" s="108"/>
      <c r="F1" s="108"/>
      <c r="G1" s="109"/>
      <c r="H1" s="109"/>
      <c r="I1" s="109"/>
      <c r="J1" s="109"/>
      <c r="K1" s="109"/>
      <c r="L1" s="109"/>
      <c r="M1" s="109"/>
      <c r="N1" s="109"/>
      <c r="O1" s="109"/>
      <c r="P1" s="109"/>
      <c r="Q1" s="109"/>
      <c r="R1" s="109"/>
      <c r="S1" s="109"/>
      <c r="T1" s="109"/>
      <c r="U1" s="109"/>
      <c r="V1" s="109"/>
      <c r="W1" s="109"/>
      <c r="X1" s="109"/>
      <c r="Y1" s="109"/>
      <c r="Z1" s="109"/>
      <c r="AA1" s="110"/>
    </row>
    <row r="2" spans="1:27" ht="20.149999999999999" customHeight="1" thickBot="1">
      <c r="A2" s="78"/>
      <c r="B2" s="166" t="s">
        <v>178</v>
      </c>
      <c r="C2" s="80"/>
      <c r="D2" s="111"/>
      <c r="E2" s="111"/>
      <c r="F2" s="111"/>
      <c r="G2" s="170"/>
      <c r="H2" s="170"/>
      <c r="I2" s="67"/>
      <c r="J2" s="67"/>
      <c r="K2" s="67"/>
      <c r="L2" s="67"/>
      <c r="M2" s="67"/>
      <c r="N2" s="67"/>
      <c r="O2" s="67"/>
      <c r="P2" s="67"/>
      <c r="Q2" s="67"/>
      <c r="R2" s="67"/>
      <c r="S2" s="67"/>
      <c r="T2" s="67"/>
      <c r="U2" s="67"/>
      <c r="V2" s="67"/>
      <c r="W2" s="67"/>
      <c r="X2" s="67"/>
      <c r="Y2" s="67"/>
      <c r="Z2" s="67"/>
      <c r="AA2" s="78"/>
    </row>
    <row r="3" spans="1:27" ht="15" customHeight="1">
      <c r="A3" s="78"/>
      <c r="B3" s="146" t="str">
        <f>IF(Importer1="Yes","Please fill in details on this form","You do not need to fill in details on this form")</f>
        <v>You do not need to fill in details on this form</v>
      </c>
      <c r="C3" s="80"/>
      <c r="D3" s="111"/>
      <c r="E3" s="111"/>
      <c r="F3" s="111"/>
      <c r="G3" s="170"/>
      <c r="H3" s="170"/>
      <c r="I3" s="67"/>
      <c r="J3" s="67"/>
      <c r="K3" s="67"/>
      <c r="L3" s="67"/>
      <c r="M3" s="67"/>
      <c r="N3" s="67"/>
      <c r="O3" s="67"/>
      <c r="P3" s="67"/>
      <c r="Q3" s="67"/>
      <c r="R3" s="67"/>
      <c r="S3" s="67"/>
      <c r="T3" s="67"/>
      <c r="U3" s="67"/>
      <c r="V3" s="67"/>
      <c r="W3" s="67"/>
      <c r="X3" s="67"/>
      <c r="Y3" s="67"/>
      <c r="Z3" s="67"/>
      <c r="AA3" s="78"/>
    </row>
    <row r="4" spans="1:27" ht="22.5" customHeight="1">
      <c r="A4" s="78"/>
      <c r="B4" s="145" t="s">
        <v>179</v>
      </c>
      <c r="C4" s="114"/>
      <c r="D4" s="111"/>
      <c r="E4" s="111"/>
      <c r="F4" s="111"/>
      <c r="G4" s="170"/>
      <c r="H4" s="170"/>
      <c r="I4" s="67"/>
      <c r="J4" s="67"/>
      <c r="K4" s="67"/>
      <c r="L4" s="67"/>
      <c r="M4" s="67"/>
      <c r="N4" s="67"/>
      <c r="O4" s="67"/>
      <c r="P4" s="67"/>
      <c r="Q4" s="67"/>
      <c r="R4" s="67"/>
      <c r="S4" s="67"/>
      <c r="T4" s="67"/>
      <c r="U4" s="67"/>
      <c r="V4" s="67"/>
      <c r="W4" s="67"/>
      <c r="X4" s="67"/>
      <c r="Y4" s="67"/>
      <c r="Z4" s="67"/>
      <c r="AA4" s="78"/>
    </row>
    <row r="5" spans="1:27" ht="15" customHeight="1">
      <c r="A5" s="78"/>
      <c r="B5" s="145" t="s">
        <v>51</v>
      </c>
      <c r="C5" s="114"/>
      <c r="D5" s="111"/>
      <c r="E5" s="111"/>
      <c r="F5" s="111"/>
      <c r="G5" s="170"/>
      <c r="H5" s="170"/>
      <c r="I5" s="67"/>
      <c r="J5" s="67"/>
      <c r="K5" s="67"/>
      <c r="L5" s="67"/>
      <c r="M5" s="67"/>
      <c r="N5" s="67"/>
      <c r="O5" s="67"/>
      <c r="P5" s="67"/>
      <c r="Q5" s="67"/>
      <c r="R5" s="67"/>
      <c r="S5" s="67"/>
      <c r="T5" s="67"/>
      <c r="U5" s="67"/>
      <c r="V5" s="67"/>
      <c r="W5" s="67"/>
      <c r="X5" s="67"/>
      <c r="Y5" s="67"/>
      <c r="Z5" s="67"/>
      <c r="AA5" s="78"/>
    </row>
    <row r="6" spans="1:27" s="170" customFormat="1" ht="217">
      <c r="A6" s="88"/>
      <c r="B6" s="170" t="s">
        <v>52</v>
      </c>
      <c r="C6" s="170" t="s">
        <v>53</v>
      </c>
      <c r="D6" s="171" t="s">
        <v>54</v>
      </c>
      <c r="E6" s="171" t="s">
        <v>55</v>
      </c>
      <c r="F6" s="171" t="s">
        <v>56</v>
      </c>
      <c r="G6" s="247" t="s">
        <v>1183</v>
      </c>
      <c r="H6" s="170" t="s">
        <v>180</v>
      </c>
      <c r="I6" s="170" t="s">
        <v>181</v>
      </c>
      <c r="J6" s="170" t="s">
        <v>182</v>
      </c>
      <c r="K6" s="170" t="s">
        <v>183</v>
      </c>
      <c r="L6" s="170" t="s">
        <v>184</v>
      </c>
      <c r="M6" s="170" t="s">
        <v>185</v>
      </c>
      <c r="N6" s="170" t="s">
        <v>186</v>
      </c>
      <c r="O6" s="170" t="s">
        <v>187</v>
      </c>
      <c r="P6" s="170" t="s">
        <v>188</v>
      </c>
      <c r="Q6" s="170" t="s">
        <v>189</v>
      </c>
      <c r="R6" s="170" t="s">
        <v>190</v>
      </c>
      <c r="S6" s="170" t="s">
        <v>191</v>
      </c>
      <c r="T6" s="170" t="s">
        <v>192</v>
      </c>
      <c r="U6" s="170" t="s">
        <v>193</v>
      </c>
      <c r="V6" s="170" t="s">
        <v>194</v>
      </c>
      <c r="W6" s="170" t="s">
        <v>195</v>
      </c>
      <c r="X6" s="170" t="s">
        <v>196</v>
      </c>
      <c r="Y6" s="170" t="s">
        <v>197</v>
      </c>
      <c r="Z6" s="170" t="s">
        <v>198</v>
      </c>
    </row>
    <row r="7" spans="1:27" s="115" customFormat="1" ht="42.7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58" t="s">
        <v>14</v>
      </c>
      <c r="H7" s="158"/>
      <c r="I7" s="159">
        <f>SUM(J7:L7,N7:S7,U7:W7,Y7:Z7)</f>
        <v>0</v>
      </c>
      <c r="J7" s="235"/>
      <c r="K7" s="235"/>
      <c r="L7" s="235"/>
      <c r="M7" s="212"/>
      <c r="N7" s="235"/>
      <c r="O7" s="235"/>
      <c r="P7" s="235"/>
      <c r="Q7" s="235"/>
      <c r="R7" s="235"/>
      <c r="S7" s="235"/>
      <c r="T7" s="212"/>
      <c r="U7" s="235"/>
      <c r="V7" s="235"/>
      <c r="W7" s="235"/>
      <c r="X7" s="212"/>
      <c r="Y7" s="235"/>
      <c r="Z7" s="235"/>
    </row>
    <row r="8" spans="1:27" s="115" customFormat="1" ht="42.75" customHeight="1" thickBot="1">
      <c r="B8" s="212" t="s">
        <v>14</v>
      </c>
      <c r="C8" s="212" t="s">
        <v>14</v>
      </c>
      <c r="D8" s="228">
        <f t="shared" si="0"/>
        <v>0</v>
      </c>
      <c r="E8" s="228">
        <f t="shared" si="1"/>
        <v>0</v>
      </c>
      <c r="F8" s="228">
        <f t="shared" si="2"/>
        <v>0</v>
      </c>
      <c r="G8" s="158" t="s">
        <v>14</v>
      </c>
      <c r="H8" s="158"/>
      <c r="I8" s="159">
        <f t="shared" ref="I8:I31" si="3">SUM(J8:L8,N8:S8,U8:W8,Y8:Z8)</f>
        <v>0</v>
      </c>
      <c r="J8" s="235"/>
      <c r="K8" s="235"/>
      <c r="L8" s="235"/>
      <c r="M8" s="212"/>
      <c r="N8" s="235"/>
      <c r="O8" s="235"/>
      <c r="P8" s="235"/>
      <c r="Q8" s="235"/>
      <c r="R8" s="235"/>
      <c r="S8" s="235"/>
      <c r="T8" s="212"/>
      <c r="U8" s="235"/>
      <c r="V8" s="235"/>
      <c r="W8" s="235"/>
      <c r="X8" s="212"/>
      <c r="Y8" s="235"/>
      <c r="Z8" s="235"/>
    </row>
    <row r="9" spans="1:27" s="115" customFormat="1" ht="42.75" customHeight="1" thickBot="1">
      <c r="B9" s="212" t="s">
        <v>14</v>
      </c>
      <c r="C9" s="212" t="s">
        <v>14</v>
      </c>
      <c r="D9" s="228">
        <f t="shared" si="0"/>
        <v>0</v>
      </c>
      <c r="E9" s="228">
        <f t="shared" si="1"/>
        <v>0</v>
      </c>
      <c r="F9" s="228">
        <f t="shared" si="2"/>
        <v>0</v>
      </c>
      <c r="G9" s="158" t="s">
        <v>14</v>
      </c>
      <c r="H9" s="158"/>
      <c r="I9" s="159">
        <f t="shared" si="3"/>
        <v>0</v>
      </c>
      <c r="J9" s="235"/>
      <c r="K9" s="235"/>
      <c r="L9" s="235"/>
      <c r="M9" s="212"/>
      <c r="N9" s="235"/>
      <c r="O9" s="235"/>
      <c r="P9" s="235"/>
      <c r="Q9" s="235"/>
      <c r="R9" s="235"/>
      <c r="S9" s="235"/>
      <c r="T9" s="212"/>
      <c r="U9" s="235"/>
      <c r="V9" s="235"/>
      <c r="W9" s="235"/>
      <c r="X9" s="212"/>
      <c r="Y9" s="235"/>
      <c r="Z9" s="235"/>
    </row>
    <row r="10" spans="1:27" s="115" customFormat="1" ht="42.75" customHeight="1" thickBot="1">
      <c r="B10" s="212" t="s">
        <v>14</v>
      </c>
      <c r="C10" s="212" t="s">
        <v>14</v>
      </c>
      <c r="D10" s="228">
        <f t="shared" si="0"/>
        <v>0</v>
      </c>
      <c r="E10" s="228">
        <f t="shared" si="1"/>
        <v>0</v>
      </c>
      <c r="F10" s="228">
        <f t="shared" si="2"/>
        <v>0</v>
      </c>
      <c r="G10" s="158" t="s">
        <v>14</v>
      </c>
      <c r="H10" s="158"/>
      <c r="I10" s="159">
        <f t="shared" si="3"/>
        <v>0</v>
      </c>
      <c r="J10" s="235"/>
      <c r="K10" s="235"/>
      <c r="L10" s="235"/>
      <c r="M10" s="212"/>
      <c r="N10" s="235"/>
      <c r="O10" s="235"/>
      <c r="P10" s="235"/>
      <c r="Q10" s="235"/>
      <c r="R10" s="235"/>
      <c r="S10" s="235"/>
      <c r="T10" s="212"/>
      <c r="U10" s="235"/>
      <c r="V10" s="235"/>
      <c r="W10" s="235"/>
      <c r="X10" s="212"/>
      <c r="Y10" s="235"/>
      <c r="Z10" s="235"/>
    </row>
    <row r="11" spans="1:27" s="115" customFormat="1" ht="42.75" customHeight="1" thickBot="1">
      <c r="B11" s="212" t="s">
        <v>14</v>
      </c>
      <c r="C11" s="212" t="s">
        <v>14</v>
      </c>
      <c r="D11" s="228">
        <f t="shared" si="0"/>
        <v>0</v>
      </c>
      <c r="E11" s="228">
        <f t="shared" si="1"/>
        <v>0</v>
      </c>
      <c r="F11" s="228">
        <f t="shared" si="2"/>
        <v>0</v>
      </c>
      <c r="G11" s="158" t="s">
        <v>14</v>
      </c>
      <c r="H11" s="158"/>
      <c r="I11" s="159">
        <f t="shared" si="3"/>
        <v>0</v>
      </c>
      <c r="J11" s="235"/>
      <c r="K11" s="235"/>
      <c r="L11" s="235"/>
      <c r="M11" s="212"/>
      <c r="N11" s="235"/>
      <c r="O11" s="235"/>
      <c r="P11" s="235"/>
      <c r="Q11" s="235"/>
      <c r="R11" s="235"/>
      <c r="S11" s="235"/>
      <c r="T11" s="212"/>
      <c r="U11" s="235"/>
      <c r="V11" s="235"/>
      <c r="W11" s="235"/>
      <c r="X11" s="212"/>
      <c r="Y11" s="235"/>
      <c r="Z11" s="235"/>
    </row>
    <row r="12" spans="1:27" s="115" customFormat="1" ht="42.75" customHeight="1" thickBot="1">
      <c r="B12" s="212" t="s">
        <v>14</v>
      </c>
      <c r="C12" s="212" t="s">
        <v>14</v>
      </c>
      <c r="D12" s="228">
        <f t="shared" si="0"/>
        <v>0</v>
      </c>
      <c r="E12" s="228">
        <f t="shared" si="1"/>
        <v>0</v>
      </c>
      <c r="F12" s="228">
        <f t="shared" si="2"/>
        <v>0</v>
      </c>
      <c r="G12" s="158" t="s">
        <v>14</v>
      </c>
      <c r="H12" s="158"/>
      <c r="I12" s="159">
        <f t="shared" si="3"/>
        <v>0</v>
      </c>
      <c r="J12" s="235"/>
      <c r="K12" s="235"/>
      <c r="L12" s="235"/>
      <c r="M12" s="212"/>
      <c r="N12" s="235"/>
      <c r="O12" s="235"/>
      <c r="P12" s="235"/>
      <c r="Q12" s="235"/>
      <c r="R12" s="235"/>
      <c r="S12" s="235"/>
      <c r="T12" s="212"/>
      <c r="U12" s="235"/>
      <c r="V12" s="235"/>
      <c r="W12" s="235"/>
      <c r="X12" s="212"/>
      <c r="Y12" s="235"/>
      <c r="Z12" s="235"/>
    </row>
    <row r="13" spans="1:27" s="115" customFormat="1" ht="42.75" customHeight="1" thickBot="1">
      <c r="B13" s="212" t="s">
        <v>14</v>
      </c>
      <c r="C13" s="212" t="s">
        <v>14</v>
      </c>
      <c r="D13" s="228">
        <f t="shared" si="0"/>
        <v>0</v>
      </c>
      <c r="E13" s="228">
        <f t="shared" si="1"/>
        <v>0</v>
      </c>
      <c r="F13" s="228">
        <f t="shared" si="2"/>
        <v>0</v>
      </c>
      <c r="G13" s="158" t="s">
        <v>14</v>
      </c>
      <c r="H13" s="158"/>
      <c r="I13" s="159">
        <f t="shared" si="3"/>
        <v>0</v>
      </c>
      <c r="J13" s="235"/>
      <c r="K13" s="235"/>
      <c r="L13" s="235"/>
      <c r="M13" s="212"/>
      <c r="N13" s="235"/>
      <c r="O13" s="235"/>
      <c r="P13" s="235"/>
      <c r="Q13" s="235"/>
      <c r="R13" s="235"/>
      <c r="S13" s="235"/>
      <c r="T13" s="212"/>
      <c r="U13" s="235"/>
      <c r="V13" s="235"/>
      <c r="W13" s="235"/>
      <c r="X13" s="212"/>
      <c r="Y13" s="235"/>
      <c r="Z13" s="235"/>
    </row>
    <row r="14" spans="1:27" s="115" customFormat="1" ht="42.75" customHeight="1" thickBot="1">
      <c r="B14" s="212" t="s">
        <v>14</v>
      </c>
      <c r="C14" s="212" t="s">
        <v>14</v>
      </c>
      <c r="D14" s="228">
        <f t="shared" si="0"/>
        <v>0</v>
      </c>
      <c r="E14" s="228">
        <f t="shared" si="1"/>
        <v>0</v>
      </c>
      <c r="F14" s="228">
        <f t="shared" si="2"/>
        <v>0</v>
      </c>
      <c r="G14" s="158" t="s">
        <v>14</v>
      </c>
      <c r="H14" s="158"/>
      <c r="I14" s="159">
        <f t="shared" si="3"/>
        <v>0</v>
      </c>
      <c r="J14" s="235"/>
      <c r="K14" s="235"/>
      <c r="L14" s="235"/>
      <c r="M14" s="212"/>
      <c r="N14" s="235"/>
      <c r="O14" s="235"/>
      <c r="P14" s="235"/>
      <c r="Q14" s="235"/>
      <c r="R14" s="235"/>
      <c r="S14" s="235"/>
      <c r="T14" s="212"/>
      <c r="U14" s="235"/>
      <c r="V14" s="235"/>
      <c r="W14" s="235"/>
      <c r="X14" s="212"/>
      <c r="Y14" s="235"/>
      <c r="Z14" s="235"/>
    </row>
    <row r="15" spans="1:27" s="115" customFormat="1" ht="42.75" customHeight="1" thickBot="1">
      <c r="B15" s="212" t="s">
        <v>14</v>
      </c>
      <c r="C15" s="212" t="s">
        <v>14</v>
      </c>
      <c r="D15" s="228">
        <f t="shared" si="0"/>
        <v>0</v>
      </c>
      <c r="E15" s="228">
        <f t="shared" si="1"/>
        <v>0</v>
      </c>
      <c r="F15" s="228">
        <f t="shared" si="2"/>
        <v>0</v>
      </c>
      <c r="G15" s="158" t="s">
        <v>14</v>
      </c>
      <c r="H15" s="158"/>
      <c r="I15" s="159">
        <f t="shared" si="3"/>
        <v>0</v>
      </c>
      <c r="J15" s="235"/>
      <c r="K15" s="235"/>
      <c r="L15" s="235"/>
      <c r="M15" s="212"/>
      <c r="N15" s="235"/>
      <c r="O15" s="235"/>
      <c r="P15" s="235"/>
      <c r="Q15" s="235"/>
      <c r="R15" s="235"/>
      <c r="S15" s="235"/>
      <c r="T15" s="212"/>
      <c r="U15" s="235"/>
      <c r="V15" s="235"/>
      <c r="W15" s="235"/>
      <c r="X15" s="212"/>
      <c r="Y15" s="235"/>
      <c r="Z15" s="235"/>
    </row>
    <row r="16" spans="1:27" s="115" customFormat="1" ht="42.75" customHeight="1" thickBot="1">
      <c r="B16" s="212" t="s">
        <v>14</v>
      </c>
      <c r="C16" s="212" t="s">
        <v>14</v>
      </c>
      <c r="D16" s="228">
        <f t="shared" si="0"/>
        <v>0</v>
      </c>
      <c r="E16" s="228">
        <f t="shared" si="1"/>
        <v>0</v>
      </c>
      <c r="F16" s="228">
        <f t="shared" si="2"/>
        <v>0</v>
      </c>
      <c r="G16" s="158" t="s">
        <v>14</v>
      </c>
      <c r="H16" s="158"/>
      <c r="I16" s="159">
        <f t="shared" si="3"/>
        <v>0</v>
      </c>
      <c r="J16" s="235"/>
      <c r="K16" s="235"/>
      <c r="L16" s="235"/>
      <c r="M16" s="212"/>
      <c r="N16" s="235"/>
      <c r="O16" s="235"/>
      <c r="P16" s="235"/>
      <c r="Q16" s="235"/>
      <c r="R16" s="235"/>
      <c r="S16" s="235"/>
      <c r="T16" s="212"/>
      <c r="U16" s="235"/>
      <c r="V16" s="235"/>
      <c r="W16" s="235"/>
      <c r="X16" s="212"/>
      <c r="Y16" s="235"/>
      <c r="Z16" s="235"/>
    </row>
    <row r="17" spans="2:26" s="115" customFormat="1" ht="42.75" customHeight="1" thickBot="1">
      <c r="B17" s="212" t="s">
        <v>14</v>
      </c>
      <c r="C17" s="212" t="s">
        <v>14</v>
      </c>
      <c r="D17" s="228">
        <f t="shared" si="0"/>
        <v>0</v>
      </c>
      <c r="E17" s="228">
        <f t="shared" si="1"/>
        <v>0</v>
      </c>
      <c r="F17" s="228">
        <f t="shared" si="2"/>
        <v>0</v>
      </c>
      <c r="G17" s="158" t="s">
        <v>14</v>
      </c>
      <c r="H17" s="158"/>
      <c r="I17" s="159">
        <f t="shared" si="3"/>
        <v>0</v>
      </c>
      <c r="J17" s="235"/>
      <c r="K17" s="235"/>
      <c r="L17" s="235"/>
      <c r="M17" s="212"/>
      <c r="N17" s="235"/>
      <c r="O17" s="235"/>
      <c r="P17" s="235"/>
      <c r="Q17" s="235"/>
      <c r="R17" s="235"/>
      <c r="S17" s="235"/>
      <c r="T17" s="212"/>
      <c r="U17" s="235"/>
      <c r="V17" s="235"/>
      <c r="W17" s="235"/>
      <c r="X17" s="212"/>
      <c r="Y17" s="235"/>
      <c r="Z17" s="235"/>
    </row>
    <row r="18" spans="2:26" s="115" customFormat="1" ht="42.75" customHeight="1" thickBot="1">
      <c r="B18" s="212" t="s">
        <v>14</v>
      </c>
      <c r="C18" s="212" t="s">
        <v>14</v>
      </c>
      <c r="D18" s="228">
        <f t="shared" si="0"/>
        <v>0</v>
      </c>
      <c r="E18" s="228">
        <f t="shared" si="1"/>
        <v>0</v>
      </c>
      <c r="F18" s="228">
        <f t="shared" si="2"/>
        <v>0</v>
      </c>
      <c r="G18" s="158" t="s">
        <v>14</v>
      </c>
      <c r="H18" s="158"/>
      <c r="I18" s="159">
        <f t="shared" si="3"/>
        <v>0</v>
      </c>
      <c r="J18" s="235"/>
      <c r="K18" s="235"/>
      <c r="L18" s="235"/>
      <c r="M18" s="212"/>
      <c r="N18" s="235"/>
      <c r="O18" s="235"/>
      <c r="P18" s="235"/>
      <c r="Q18" s="235"/>
      <c r="R18" s="235"/>
      <c r="S18" s="235"/>
      <c r="T18" s="212"/>
      <c r="U18" s="235"/>
      <c r="V18" s="235"/>
      <c r="W18" s="235"/>
      <c r="X18" s="212"/>
      <c r="Y18" s="235"/>
      <c r="Z18" s="235"/>
    </row>
    <row r="19" spans="2:26" s="115" customFormat="1" ht="42.75" customHeight="1" thickBot="1">
      <c r="B19" s="212" t="s">
        <v>14</v>
      </c>
      <c r="C19" s="212" t="s">
        <v>14</v>
      </c>
      <c r="D19" s="228">
        <f t="shared" si="0"/>
        <v>0</v>
      </c>
      <c r="E19" s="228">
        <f t="shared" si="1"/>
        <v>0</v>
      </c>
      <c r="F19" s="228">
        <f t="shared" si="2"/>
        <v>0</v>
      </c>
      <c r="G19" s="158" t="s">
        <v>14</v>
      </c>
      <c r="H19" s="158"/>
      <c r="I19" s="159">
        <f t="shared" si="3"/>
        <v>0</v>
      </c>
      <c r="J19" s="235"/>
      <c r="K19" s="235"/>
      <c r="L19" s="235"/>
      <c r="M19" s="212"/>
      <c r="N19" s="235"/>
      <c r="O19" s="235"/>
      <c r="P19" s="235"/>
      <c r="Q19" s="235"/>
      <c r="R19" s="235"/>
      <c r="S19" s="235"/>
      <c r="T19" s="212"/>
      <c r="U19" s="235"/>
      <c r="V19" s="235"/>
      <c r="W19" s="235"/>
      <c r="X19" s="212"/>
      <c r="Y19" s="235"/>
      <c r="Z19" s="235"/>
    </row>
    <row r="20" spans="2:26" s="115" customFormat="1" ht="42.75" customHeight="1" thickBot="1">
      <c r="B20" s="212" t="s">
        <v>14</v>
      </c>
      <c r="C20" s="212" t="s">
        <v>14</v>
      </c>
      <c r="D20" s="228">
        <f t="shared" si="0"/>
        <v>0</v>
      </c>
      <c r="E20" s="228">
        <f t="shared" si="1"/>
        <v>0</v>
      </c>
      <c r="F20" s="228">
        <f t="shared" si="2"/>
        <v>0</v>
      </c>
      <c r="G20" s="158" t="s">
        <v>14</v>
      </c>
      <c r="H20" s="158"/>
      <c r="I20" s="159">
        <f t="shared" si="3"/>
        <v>0</v>
      </c>
      <c r="J20" s="235"/>
      <c r="K20" s="235"/>
      <c r="L20" s="235"/>
      <c r="M20" s="212"/>
      <c r="N20" s="235"/>
      <c r="O20" s="235"/>
      <c r="P20" s="235"/>
      <c r="Q20" s="235"/>
      <c r="R20" s="235"/>
      <c r="S20" s="235"/>
      <c r="T20" s="212"/>
      <c r="U20" s="235"/>
      <c r="V20" s="235"/>
      <c r="W20" s="235"/>
      <c r="X20" s="212"/>
      <c r="Y20" s="235"/>
      <c r="Z20" s="235"/>
    </row>
    <row r="21" spans="2:26" s="115" customFormat="1" ht="42.75" customHeight="1" thickBot="1">
      <c r="B21" s="212" t="s">
        <v>14</v>
      </c>
      <c r="C21" s="212" t="s">
        <v>14</v>
      </c>
      <c r="D21" s="228">
        <f t="shared" si="0"/>
        <v>0</v>
      </c>
      <c r="E21" s="228">
        <f t="shared" si="1"/>
        <v>0</v>
      </c>
      <c r="F21" s="228">
        <f t="shared" si="2"/>
        <v>0</v>
      </c>
      <c r="G21" s="158" t="s">
        <v>14</v>
      </c>
      <c r="H21" s="158"/>
      <c r="I21" s="159">
        <f t="shared" si="3"/>
        <v>0</v>
      </c>
      <c r="J21" s="235"/>
      <c r="K21" s="235"/>
      <c r="L21" s="235"/>
      <c r="M21" s="212"/>
      <c r="N21" s="235"/>
      <c r="O21" s="235"/>
      <c r="P21" s="235"/>
      <c r="Q21" s="235"/>
      <c r="R21" s="235"/>
      <c r="S21" s="235"/>
      <c r="T21" s="212"/>
      <c r="U21" s="235"/>
      <c r="V21" s="235"/>
      <c r="W21" s="235"/>
      <c r="X21" s="212"/>
      <c r="Y21" s="235"/>
      <c r="Z21" s="235"/>
    </row>
    <row r="22" spans="2:26" s="115" customFormat="1" ht="42.75" customHeight="1" thickBot="1">
      <c r="B22" s="212" t="s">
        <v>14</v>
      </c>
      <c r="C22" s="212" t="s">
        <v>14</v>
      </c>
      <c r="D22" s="228">
        <f t="shared" si="0"/>
        <v>0</v>
      </c>
      <c r="E22" s="228">
        <f t="shared" si="1"/>
        <v>0</v>
      </c>
      <c r="F22" s="228">
        <f t="shared" si="2"/>
        <v>0</v>
      </c>
      <c r="G22" s="158" t="s">
        <v>14</v>
      </c>
      <c r="H22" s="158"/>
      <c r="I22" s="159">
        <f t="shared" si="3"/>
        <v>0</v>
      </c>
      <c r="J22" s="235"/>
      <c r="K22" s="235"/>
      <c r="L22" s="235"/>
      <c r="M22" s="212"/>
      <c r="N22" s="235"/>
      <c r="O22" s="235"/>
      <c r="P22" s="235"/>
      <c r="Q22" s="235"/>
      <c r="R22" s="235"/>
      <c r="S22" s="235"/>
      <c r="T22" s="212"/>
      <c r="U22" s="235"/>
      <c r="V22" s="235"/>
      <c r="W22" s="235"/>
      <c r="X22" s="212"/>
      <c r="Y22" s="235"/>
      <c r="Z22" s="235"/>
    </row>
    <row r="23" spans="2:26" s="115" customFormat="1" ht="42.75" customHeight="1" thickBot="1">
      <c r="B23" s="212" t="s">
        <v>14</v>
      </c>
      <c r="C23" s="212" t="s">
        <v>14</v>
      </c>
      <c r="D23" s="228">
        <f t="shared" si="0"/>
        <v>0</v>
      </c>
      <c r="E23" s="228">
        <f t="shared" si="1"/>
        <v>0</v>
      </c>
      <c r="F23" s="228">
        <f t="shared" si="2"/>
        <v>0</v>
      </c>
      <c r="G23" s="158" t="s">
        <v>14</v>
      </c>
      <c r="H23" s="158"/>
      <c r="I23" s="159">
        <f t="shared" si="3"/>
        <v>0</v>
      </c>
      <c r="J23" s="235"/>
      <c r="K23" s="235"/>
      <c r="L23" s="235"/>
      <c r="M23" s="212"/>
      <c r="N23" s="235"/>
      <c r="O23" s="235"/>
      <c r="P23" s="235"/>
      <c r="Q23" s="235"/>
      <c r="R23" s="235"/>
      <c r="S23" s="235"/>
      <c r="T23" s="212"/>
      <c r="U23" s="235"/>
      <c r="V23" s="235"/>
      <c r="W23" s="235"/>
      <c r="X23" s="212"/>
      <c r="Y23" s="235"/>
      <c r="Z23" s="235"/>
    </row>
    <row r="24" spans="2:26" s="115" customFormat="1" ht="42.75" customHeight="1" thickBot="1">
      <c r="B24" s="212" t="s">
        <v>14</v>
      </c>
      <c r="C24" s="212" t="s">
        <v>14</v>
      </c>
      <c r="D24" s="228">
        <f t="shared" si="0"/>
        <v>0</v>
      </c>
      <c r="E24" s="228">
        <f t="shared" si="1"/>
        <v>0</v>
      </c>
      <c r="F24" s="228">
        <f t="shared" si="2"/>
        <v>0</v>
      </c>
      <c r="G24" s="158" t="s">
        <v>14</v>
      </c>
      <c r="H24" s="158"/>
      <c r="I24" s="159">
        <f t="shared" si="3"/>
        <v>0</v>
      </c>
      <c r="J24" s="235"/>
      <c r="K24" s="235"/>
      <c r="L24" s="235"/>
      <c r="M24" s="212"/>
      <c r="N24" s="235"/>
      <c r="O24" s="235"/>
      <c r="P24" s="235"/>
      <c r="Q24" s="235"/>
      <c r="R24" s="235"/>
      <c r="S24" s="235"/>
      <c r="T24" s="212"/>
      <c r="U24" s="235"/>
      <c r="V24" s="235"/>
      <c r="W24" s="235"/>
      <c r="X24" s="212"/>
      <c r="Y24" s="235"/>
      <c r="Z24" s="235"/>
    </row>
    <row r="25" spans="2:26" s="115" customFormat="1" ht="42.75" customHeight="1" thickBot="1">
      <c r="B25" s="212" t="s">
        <v>14</v>
      </c>
      <c r="C25" s="212" t="s">
        <v>14</v>
      </c>
      <c r="D25" s="228">
        <f t="shared" si="0"/>
        <v>0</v>
      </c>
      <c r="E25" s="228">
        <f t="shared" si="1"/>
        <v>0</v>
      </c>
      <c r="F25" s="228">
        <f t="shared" si="2"/>
        <v>0</v>
      </c>
      <c r="G25" s="158" t="s">
        <v>14</v>
      </c>
      <c r="H25" s="158"/>
      <c r="I25" s="159">
        <f t="shared" si="3"/>
        <v>0</v>
      </c>
      <c r="J25" s="235"/>
      <c r="K25" s="235"/>
      <c r="L25" s="235"/>
      <c r="M25" s="212"/>
      <c r="N25" s="235"/>
      <c r="O25" s="235"/>
      <c r="P25" s="235"/>
      <c r="Q25" s="235"/>
      <c r="R25" s="235"/>
      <c r="S25" s="235"/>
      <c r="T25" s="212"/>
      <c r="U25" s="235"/>
      <c r="V25" s="235"/>
      <c r="W25" s="235"/>
      <c r="X25" s="212"/>
      <c r="Y25" s="235"/>
      <c r="Z25" s="235"/>
    </row>
    <row r="26" spans="2:26" s="115" customFormat="1" ht="42.75" customHeight="1" thickBot="1">
      <c r="B26" s="212" t="s">
        <v>14</v>
      </c>
      <c r="C26" s="212" t="s">
        <v>14</v>
      </c>
      <c r="D26" s="228">
        <f t="shared" si="0"/>
        <v>0</v>
      </c>
      <c r="E26" s="228">
        <f t="shared" si="1"/>
        <v>0</v>
      </c>
      <c r="F26" s="228">
        <f t="shared" si="2"/>
        <v>0</v>
      </c>
      <c r="G26" s="158" t="s">
        <v>14</v>
      </c>
      <c r="H26" s="158"/>
      <c r="I26" s="159">
        <f t="shared" si="3"/>
        <v>0</v>
      </c>
      <c r="J26" s="235"/>
      <c r="K26" s="235"/>
      <c r="L26" s="235"/>
      <c r="M26" s="212"/>
      <c r="N26" s="235"/>
      <c r="O26" s="235"/>
      <c r="P26" s="235"/>
      <c r="Q26" s="235"/>
      <c r="R26" s="235"/>
      <c r="S26" s="235"/>
      <c r="T26" s="212"/>
      <c r="U26" s="235"/>
      <c r="V26" s="235"/>
      <c r="W26" s="235"/>
      <c r="X26" s="212"/>
      <c r="Y26" s="235"/>
      <c r="Z26" s="235"/>
    </row>
    <row r="27" spans="2:26" s="115" customFormat="1" ht="42.75" customHeight="1" thickBot="1">
      <c r="B27" s="212" t="s">
        <v>14</v>
      </c>
      <c r="C27" s="212" t="s">
        <v>14</v>
      </c>
      <c r="D27" s="228">
        <f t="shared" si="0"/>
        <v>0</v>
      </c>
      <c r="E27" s="228">
        <f t="shared" si="1"/>
        <v>0</v>
      </c>
      <c r="F27" s="228">
        <f t="shared" si="2"/>
        <v>0</v>
      </c>
      <c r="G27" s="158" t="s">
        <v>14</v>
      </c>
      <c r="H27" s="158"/>
      <c r="I27" s="159">
        <f t="shared" si="3"/>
        <v>0</v>
      </c>
      <c r="J27" s="235"/>
      <c r="K27" s="235"/>
      <c r="L27" s="235"/>
      <c r="M27" s="212"/>
      <c r="N27" s="235"/>
      <c r="O27" s="235"/>
      <c r="P27" s="235"/>
      <c r="Q27" s="235"/>
      <c r="R27" s="235"/>
      <c r="S27" s="235"/>
      <c r="T27" s="212"/>
      <c r="U27" s="235"/>
      <c r="V27" s="235"/>
      <c r="W27" s="235"/>
      <c r="X27" s="212"/>
      <c r="Y27" s="235"/>
      <c r="Z27" s="235"/>
    </row>
    <row r="28" spans="2:26" s="115" customFormat="1" ht="42.75" customHeight="1" thickBot="1">
      <c r="B28" s="212" t="s">
        <v>14</v>
      </c>
      <c r="C28" s="212" t="s">
        <v>14</v>
      </c>
      <c r="D28" s="228">
        <f t="shared" si="0"/>
        <v>0</v>
      </c>
      <c r="E28" s="228">
        <f t="shared" si="1"/>
        <v>0</v>
      </c>
      <c r="F28" s="228">
        <f t="shared" si="2"/>
        <v>0</v>
      </c>
      <c r="G28" s="158" t="s">
        <v>14</v>
      </c>
      <c r="H28" s="158"/>
      <c r="I28" s="159">
        <f t="shared" si="3"/>
        <v>0</v>
      </c>
      <c r="J28" s="235"/>
      <c r="K28" s="235"/>
      <c r="L28" s="235"/>
      <c r="M28" s="212"/>
      <c r="N28" s="235"/>
      <c r="O28" s="235"/>
      <c r="P28" s="235"/>
      <c r="Q28" s="235"/>
      <c r="R28" s="235"/>
      <c r="S28" s="235"/>
      <c r="T28" s="212"/>
      <c r="U28" s="235"/>
      <c r="V28" s="235"/>
      <c r="W28" s="235"/>
      <c r="X28" s="212"/>
      <c r="Y28" s="235"/>
      <c r="Z28" s="235"/>
    </row>
    <row r="29" spans="2:26" s="115" customFormat="1" ht="42.75" customHeight="1" thickBot="1">
      <c r="B29" s="212" t="s">
        <v>14</v>
      </c>
      <c r="C29" s="212" t="s">
        <v>14</v>
      </c>
      <c r="D29" s="228">
        <f t="shared" si="0"/>
        <v>0</v>
      </c>
      <c r="E29" s="228">
        <f t="shared" si="1"/>
        <v>0</v>
      </c>
      <c r="F29" s="228">
        <f t="shared" si="2"/>
        <v>0</v>
      </c>
      <c r="G29" s="158" t="s">
        <v>14</v>
      </c>
      <c r="H29" s="158"/>
      <c r="I29" s="159">
        <f t="shared" si="3"/>
        <v>0</v>
      </c>
      <c r="J29" s="235"/>
      <c r="K29" s="235"/>
      <c r="L29" s="235"/>
      <c r="M29" s="212"/>
      <c r="N29" s="235"/>
      <c r="O29" s="235"/>
      <c r="P29" s="235"/>
      <c r="Q29" s="235"/>
      <c r="R29" s="235"/>
      <c r="S29" s="235"/>
      <c r="T29" s="212"/>
      <c r="U29" s="235"/>
      <c r="V29" s="235"/>
      <c r="W29" s="235"/>
      <c r="X29" s="212"/>
      <c r="Y29" s="235"/>
      <c r="Z29" s="235"/>
    </row>
    <row r="30" spans="2:26" s="115" customFormat="1" ht="42.75" customHeight="1" thickBot="1">
      <c r="B30" s="212" t="s">
        <v>14</v>
      </c>
      <c r="C30" s="212" t="s">
        <v>14</v>
      </c>
      <c r="D30" s="228">
        <f t="shared" si="0"/>
        <v>0</v>
      </c>
      <c r="E30" s="228">
        <f t="shared" si="1"/>
        <v>0</v>
      </c>
      <c r="F30" s="228">
        <f t="shared" si="2"/>
        <v>0</v>
      </c>
      <c r="G30" s="158" t="s">
        <v>14</v>
      </c>
      <c r="H30" s="158"/>
      <c r="I30" s="159">
        <f t="shared" si="3"/>
        <v>0</v>
      </c>
      <c r="J30" s="235"/>
      <c r="K30" s="235"/>
      <c r="L30" s="235"/>
      <c r="M30" s="212"/>
      <c r="N30" s="235"/>
      <c r="O30" s="235"/>
      <c r="P30" s="235"/>
      <c r="Q30" s="235"/>
      <c r="R30" s="235"/>
      <c r="S30" s="235"/>
      <c r="T30" s="212"/>
      <c r="U30" s="235"/>
      <c r="V30" s="235"/>
      <c r="W30" s="235"/>
      <c r="X30" s="212"/>
      <c r="Y30" s="235"/>
      <c r="Z30" s="235"/>
    </row>
    <row r="31" spans="2:26" s="115" customFormat="1" ht="42.75" customHeight="1" thickBot="1">
      <c r="B31" s="212" t="s">
        <v>14</v>
      </c>
      <c r="C31" s="212" t="s">
        <v>14</v>
      </c>
      <c r="D31" s="228">
        <f t="shared" si="0"/>
        <v>0</v>
      </c>
      <c r="E31" s="228">
        <f t="shared" si="1"/>
        <v>0</v>
      </c>
      <c r="F31" s="228">
        <f t="shared" si="2"/>
        <v>0</v>
      </c>
      <c r="G31" s="158" t="s">
        <v>14</v>
      </c>
      <c r="H31" s="158"/>
      <c r="I31" s="159">
        <f t="shared" si="3"/>
        <v>0</v>
      </c>
      <c r="J31" s="235"/>
      <c r="K31" s="235"/>
      <c r="L31" s="235"/>
      <c r="M31" s="212"/>
      <c r="N31" s="235"/>
      <c r="O31" s="235"/>
      <c r="P31" s="235"/>
      <c r="Q31" s="235"/>
      <c r="R31" s="235"/>
      <c r="S31" s="235"/>
      <c r="T31" s="212"/>
      <c r="U31" s="235"/>
      <c r="V31" s="235"/>
      <c r="W31" s="235"/>
      <c r="X31" s="212"/>
      <c r="Y31" s="235"/>
      <c r="Z31" s="235"/>
    </row>
    <row r="32" spans="2:26" hidden="1">
      <c r="D32" s="78"/>
      <c r="E32" s="78"/>
      <c r="F32" s="78"/>
    </row>
    <row r="33"/>
    <row r="34"/>
    <row r="35"/>
    <row r="36"/>
  </sheetData>
  <sheetProtection algorithmName="SHA-512" hashValue="SSyrZx2YOYpz7sYrj/WX9jAKQn47K59g4ub4l/zHIWH3PTFiFQaPXS6dZFh4yuvWdKszwLlw+9kEEZj80QGXgw==" saltValue="itwPj4CrItL+Kx3OyaTUHQ==" spinCount="100000" sheet="1" objects="1" scenarios="1"/>
  <conditionalFormatting sqref="A6:G32 G2:H5 A4:F5">
    <cfRule type="expression" dxfId="35" priority="4">
      <formula>$B$3="You do not need to fill in details on this form"</formula>
    </cfRule>
  </conditionalFormatting>
  <conditionalFormatting sqref="H6:XFD6">
    <cfRule type="expression" dxfId="31" priority="6">
      <formula>$B$3="You do not need to fill in details on this form"</formula>
    </cfRule>
  </conditionalFormatting>
  <conditionalFormatting sqref="I4:AA5 H7:AA32">
    <cfRule type="expression" dxfId="30" priority="10">
      <formula>$B$3="You do not need to fill in details on this form"</formula>
    </cfRule>
  </conditionalFormatting>
  <dataValidations count="8">
    <dataValidation type="custom" allowBlank="1" showInputMessage="1" showErrorMessage="1" prompt="Enter quantity with up to 3 decimal places" sqref="N7:S31 U7:W31 Y7:Z31 J7:L31" xr:uid="{00000000-0002-0000-0D00-000000000000}">
      <formula1>AND(ISNUMBER(J7),J7&gt;=0)</formula1>
    </dataValidation>
    <dataValidation type="textLength" operator="lessThan" allowBlank="1" showInputMessage="1" showErrorMessage="1" prompt="Type of equipment used in 11A3._x000a_Max length is 100 characters" sqref="M7:M31" xr:uid="{00000000-0002-0000-0D00-000001000000}">
      <formula1>101</formula1>
    </dataValidation>
    <dataValidation type="textLength" operator="lessThan" allowBlank="1" showInputMessage="1" showErrorMessage="1" prompt="Intended use of 11A9 substance._x000a_Max length is 100 characters" sqref="T7:T31" xr:uid="{00000000-0002-0000-0D00-000002000000}">
      <formula1>101</formula1>
    </dataValidation>
    <dataValidation type="textLength" operator="lessThan" allowBlank="1" showInputMessage="1" showErrorMessage="1" prompt="Intended use of 11A12 substance._x000a_Max length is 100 characters" sqref="X7:X31" xr:uid="{00000000-0002-0000-0D00-000003000000}">
      <formula1>101</formula1>
    </dataValidation>
    <dataValidation type="whole" operator="greaterThan" allowBlank="1" showInputMessage="1" showErrorMessage="1" prompt="Please enter a whole number." sqref="H7:H31" xr:uid="{00000000-0002-0000-0D00-000004000000}">
      <formula1>0</formula1>
    </dataValidation>
    <dataValidation type="list" showInputMessage="1" showErrorMessage="1" sqref="C7:C31" xr:uid="{00000000-0002-0000-0D00-000005000000}">
      <formula1>INDIRECT($B7)</formula1>
    </dataValidation>
    <dataValidation type="list" showInputMessage="1" showErrorMessage="1" sqref="B7:B31" xr:uid="{00000000-0002-0000-0D00-000006000000}">
      <formula1>R_Chemical_Group</formula1>
    </dataValidation>
    <dataValidation type="list" allowBlank="1" showInputMessage="1" showErrorMessage="1" sqref="G7:G31" xr:uid="{4E9D31F4-6A94-48B6-96BD-B59A6B6C8CB4}">
      <formula1>yes_no_select</formula1>
    </dataValidation>
  </dataValidations>
  <hyperlinks>
    <hyperlink ref="G6" location="Glos_non_HFC" display="If this is a non HFC singe substance, has this substance been included in a blend containing HFCs (if left blank it is assumed that the substance is within a blend)" xr:uid="{6CA6ECD9-4304-45F6-A9A7-78C3AE6D0E60}"/>
  </hyperlinks>
  <pageMargins left="0.7" right="0.7"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 id="{96CC49B9-AA85-4814-B89A-00FE47A1C721}">
            <xm:f>B7='Reference Data'!$B$5</xm:f>
            <x14:dxf>
              <font>
                <color theme="0"/>
              </font>
            </x14:dxf>
          </x14:cfRule>
          <x14:cfRule type="expression" priority="2" id="{AC19BB1A-C64B-4195-958A-2401BA798898}">
            <xm:f>B7='Reference Data'!$E$5</xm:f>
            <x14:dxf>
              <fill>
                <patternFill patternType="mediumGray"/>
              </fill>
            </x14:dxf>
          </x14:cfRule>
          <x14:cfRule type="expression" priority="3" stopIfTrue="1" id="{F8777772-F652-4752-865A-26AADB21DC6F}">
            <xm:f>$B7='Reference Data'!$C$5</xm:f>
            <x14:dxf>
              <fill>
                <patternFill patternType="mediumGray"/>
              </fill>
            </x14:dxf>
          </x14:cfRule>
          <xm:sqref>G7:G31</xm:sqref>
        </x14:conditionalFormatting>
      </x14:conditionalFormattings>
    </ext>
  </extLst>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7030A0"/>
  </sheetPr>
  <dimension ref="A1:XFC36"/>
  <sheetViews>
    <sheetView topLeftCell="B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12" width="20.6328125" style="66" customWidth="1"/>
    <col min="13" max="13" width="33.6328125" style="66" customWidth="1"/>
    <col min="14" max="15" width="20.6328125" style="66" customWidth="1"/>
    <col min="16" max="16" width="33.6328125" style="66" customWidth="1"/>
    <col min="17" max="18" width="20.6328125" style="66" customWidth="1"/>
    <col min="19" max="19" width="33.6328125" style="66" customWidth="1"/>
    <col min="20" max="21" width="20.6328125" style="66" customWidth="1"/>
    <col min="22" max="22" width="33.6328125" style="66" customWidth="1"/>
    <col min="23" max="27" width="20.6328125" style="66" customWidth="1"/>
    <col min="28" max="28" width="9.36328125" style="66" customWidth="1"/>
    <col min="29" max="16384" width="9.36328125" style="66" hidden="1"/>
  </cols>
  <sheetData>
    <row r="1" spans="1:16383" ht="45" customHeight="1">
      <c r="A1" s="107"/>
      <c r="B1" s="73" t="s">
        <v>0</v>
      </c>
      <c r="C1" s="73"/>
      <c r="D1" s="108"/>
      <c r="E1" s="108"/>
      <c r="F1" s="108"/>
      <c r="G1" s="109"/>
      <c r="H1" s="109"/>
      <c r="I1" s="109"/>
      <c r="J1" s="109"/>
      <c r="K1" s="109"/>
      <c r="L1" s="109"/>
      <c r="M1" s="109"/>
      <c r="N1" s="109"/>
      <c r="O1" s="109"/>
      <c r="P1" s="109"/>
      <c r="Q1" s="109"/>
      <c r="R1" s="109"/>
      <c r="S1" s="109"/>
      <c r="T1" s="109"/>
      <c r="U1" s="109"/>
      <c r="V1" s="109"/>
      <c r="W1" s="109"/>
      <c r="X1" s="109"/>
      <c r="Y1" s="109"/>
      <c r="Z1" s="109"/>
      <c r="AA1" s="109"/>
      <c r="AB1" s="110"/>
    </row>
    <row r="2" spans="1:16383" ht="20.149999999999999" customHeight="1" thickBot="1">
      <c r="A2" s="78"/>
      <c r="B2" s="166" t="s">
        <v>199</v>
      </c>
      <c r="C2" s="80"/>
      <c r="D2" s="111"/>
      <c r="E2" s="111"/>
      <c r="F2" s="111"/>
      <c r="G2" s="170"/>
      <c r="H2" s="170"/>
      <c r="I2" s="67"/>
      <c r="J2" s="67"/>
      <c r="K2" s="67"/>
      <c r="L2" s="67"/>
      <c r="M2" s="67"/>
      <c r="N2" s="67"/>
      <c r="O2" s="67"/>
      <c r="P2" s="67"/>
      <c r="Q2" s="67"/>
      <c r="R2" s="67"/>
      <c r="S2" s="67"/>
      <c r="T2" s="67"/>
      <c r="U2" s="67"/>
      <c r="V2" s="67"/>
      <c r="W2" s="67"/>
      <c r="X2" s="67"/>
      <c r="Y2" s="67"/>
      <c r="Z2" s="67"/>
      <c r="AA2" s="67"/>
      <c r="AB2" s="78"/>
    </row>
    <row r="3" spans="1:16383" ht="15" customHeight="1">
      <c r="A3" s="78"/>
      <c r="B3" s="146" t="str">
        <f>IF(Importer2="Yes","Please fill in details on this form","You do not need to fill in details on this form")</f>
        <v>You do not need to fill in details on this form</v>
      </c>
      <c r="C3" s="80"/>
      <c r="D3" s="111"/>
      <c r="E3" s="111"/>
      <c r="F3" s="111"/>
      <c r="G3" s="170"/>
      <c r="H3" s="170"/>
      <c r="I3" s="67"/>
      <c r="J3" s="67"/>
      <c r="K3" s="67"/>
      <c r="L3" s="67"/>
      <c r="M3" s="67"/>
      <c r="N3" s="67"/>
      <c r="O3" s="67"/>
      <c r="P3" s="67"/>
      <c r="Q3" s="67"/>
      <c r="R3" s="67"/>
      <c r="S3" s="67"/>
      <c r="T3" s="67"/>
      <c r="U3" s="67"/>
      <c r="V3" s="67"/>
      <c r="W3" s="67"/>
      <c r="X3" s="67"/>
      <c r="Y3" s="67"/>
      <c r="Z3" s="67"/>
      <c r="AA3" s="67"/>
      <c r="AB3" s="78"/>
    </row>
    <row r="4" spans="1:16383" ht="21" customHeight="1">
      <c r="A4" s="78"/>
      <c r="B4" s="145" t="s">
        <v>200</v>
      </c>
      <c r="C4" s="114"/>
      <c r="D4" s="111"/>
      <c r="E4" s="111"/>
      <c r="F4" s="111"/>
      <c r="G4" s="170"/>
      <c r="H4" s="170"/>
      <c r="I4" s="67"/>
      <c r="J4" s="67"/>
      <c r="K4" s="67"/>
      <c r="L4" s="67"/>
      <c r="M4" s="67"/>
      <c r="N4" s="67"/>
      <c r="O4" s="67"/>
      <c r="P4" s="67"/>
      <c r="Q4" s="67"/>
      <c r="R4" s="67"/>
      <c r="S4" s="67"/>
      <c r="T4" s="67"/>
      <c r="U4" s="67"/>
      <c r="V4" s="67"/>
      <c r="W4" s="67"/>
      <c r="X4" s="67"/>
      <c r="Y4" s="67"/>
      <c r="Z4" s="67"/>
      <c r="AA4" s="67"/>
      <c r="AB4" s="78"/>
    </row>
    <row r="5" spans="1:16383" ht="15" customHeight="1">
      <c r="A5" s="78"/>
      <c r="B5" s="145" t="s">
        <v>51</v>
      </c>
      <c r="C5" s="114"/>
      <c r="D5" s="111"/>
      <c r="E5" s="111"/>
      <c r="F5" s="111"/>
      <c r="G5" s="170"/>
      <c r="H5" s="170"/>
      <c r="I5" s="67"/>
      <c r="J5" s="67"/>
      <c r="K5" s="67"/>
      <c r="L5" s="67"/>
      <c r="M5" s="67"/>
      <c r="N5" s="67"/>
      <c r="O5" s="67"/>
      <c r="P5" s="67"/>
      <c r="Q5" s="67"/>
      <c r="R5" s="67"/>
      <c r="S5" s="67"/>
      <c r="T5" s="67"/>
      <c r="U5" s="67"/>
      <c r="V5" s="67"/>
      <c r="W5" s="67"/>
      <c r="X5" s="67"/>
      <c r="Y5" s="67"/>
      <c r="Z5" s="67"/>
      <c r="AA5" s="67"/>
      <c r="AB5" s="78"/>
    </row>
    <row r="6" spans="1:16383" s="169" customFormat="1" ht="155.5" thickBot="1">
      <c r="A6" s="88"/>
      <c r="B6" s="170" t="s">
        <v>52</v>
      </c>
      <c r="C6" s="170" t="s">
        <v>53</v>
      </c>
      <c r="D6" s="171" t="s">
        <v>54</v>
      </c>
      <c r="E6" s="171" t="s">
        <v>55</v>
      </c>
      <c r="F6" s="171" t="s">
        <v>56</v>
      </c>
      <c r="G6" s="248" t="s">
        <v>1183</v>
      </c>
      <c r="H6" s="170" t="s">
        <v>201</v>
      </c>
      <c r="I6" s="170" t="s">
        <v>202</v>
      </c>
      <c r="J6" s="170" t="s">
        <v>203</v>
      </c>
      <c r="K6" s="170" t="s">
        <v>204</v>
      </c>
      <c r="L6" s="170" t="s">
        <v>205</v>
      </c>
      <c r="M6" s="170" t="s">
        <v>206</v>
      </c>
      <c r="N6" s="170" t="s">
        <v>207</v>
      </c>
      <c r="O6" s="170" t="s">
        <v>208</v>
      </c>
      <c r="P6" s="170" t="s">
        <v>209</v>
      </c>
      <c r="Q6" s="170" t="s">
        <v>210</v>
      </c>
      <c r="R6" s="170" t="s">
        <v>211</v>
      </c>
      <c r="S6" s="170" t="s">
        <v>212</v>
      </c>
      <c r="T6" s="170" t="s">
        <v>213</v>
      </c>
      <c r="U6" s="170" t="s">
        <v>214</v>
      </c>
      <c r="V6" s="170" t="s">
        <v>215</v>
      </c>
      <c r="W6" s="170" t="s">
        <v>216</v>
      </c>
      <c r="X6" s="170" t="s">
        <v>217</v>
      </c>
      <c r="Y6" s="170" t="s">
        <v>218</v>
      </c>
      <c r="Z6" s="170" t="s">
        <v>219</v>
      </c>
      <c r="AA6" s="170" t="s">
        <v>220</v>
      </c>
      <c r="AB6" s="172"/>
      <c r="AC6" s="172"/>
      <c r="AD6" s="172"/>
      <c r="AE6" s="172"/>
      <c r="AF6" s="172"/>
      <c r="AG6" s="172"/>
      <c r="AH6" s="172"/>
      <c r="AI6" s="172"/>
      <c r="AJ6" s="172"/>
      <c r="AK6" s="172"/>
      <c r="AL6" s="172"/>
      <c r="AM6" s="172"/>
      <c r="AN6" s="172"/>
      <c r="AO6" s="172"/>
      <c r="AP6" s="172"/>
      <c r="AQ6" s="172"/>
      <c r="AR6" s="172"/>
      <c r="AS6" s="172"/>
      <c r="AT6" s="172"/>
      <c r="AU6" s="172"/>
      <c r="AV6" s="172"/>
      <c r="AW6" s="172"/>
      <c r="AX6" s="172"/>
      <c r="AY6" s="172"/>
      <c r="AZ6" s="172"/>
      <c r="BA6" s="172"/>
      <c r="BB6" s="172"/>
      <c r="BC6" s="172"/>
      <c r="BD6" s="172"/>
      <c r="BE6" s="172"/>
      <c r="BF6" s="172"/>
      <c r="BG6" s="172"/>
      <c r="BH6" s="172"/>
      <c r="BI6" s="172"/>
      <c r="BJ6" s="172"/>
      <c r="BK6" s="172"/>
      <c r="BL6" s="172"/>
      <c r="BM6" s="172"/>
      <c r="BN6" s="172"/>
      <c r="BO6" s="172"/>
      <c r="BP6" s="172"/>
      <c r="BQ6" s="172"/>
      <c r="BR6" s="172"/>
      <c r="BS6" s="172"/>
      <c r="BT6" s="172"/>
      <c r="BU6" s="172"/>
      <c r="BV6" s="172"/>
      <c r="BW6" s="172"/>
      <c r="BX6" s="172"/>
      <c r="BY6" s="172"/>
      <c r="BZ6" s="172"/>
      <c r="CA6" s="172"/>
      <c r="CB6" s="172"/>
      <c r="CC6" s="172"/>
      <c r="CD6" s="172"/>
      <c r="CE6" s="172"/>
      <c r="CF6" s="172"/>
      <c r="CG6" s="172"/>
      <c r="CH6" s="172"/>
      <c r="CI6" s="172"/>
      <c r="CJ6" s="172"/>
      <c r="CK6" s="172"/>
      <c r="CL6" s="172"/>
      <c r="CM6" s="172"/>
      <c r="CN6" s="172"/>
      <c r="CO6" s="172"/>
      <c r="CP6" s="172"/>
      <c r="CQ6" s="172"/>
      <c r="CR6" s="172"/>
      <c r="CS6" s="172"/>
      <c r="CT6" s="172"/>
      <c r="CU6" s="172"/>
      <c r="CV6" s="172"/>
      <c r="CW6" s="172"/>
      <c r="CX6" s="172"/>
      <c r="CY6" s="172"/>
      <c r="CZ6" s="172"/>
      <c r="DA6" s="172"/>
      <c r="DB6" s="172"/>
      <c r="DC6" s="172"/>
      <c r="DD6" s="172"/>
      <c r="DE6" s="172"/>
      <c r="DF6" s="172"/>
      <c r="DG6" s="172"/>
      <c r="DH6" s="172"/>
      <c r="DI6" s="172"/>
      <c r="DJ6" s="172"/>
      <c r="DK6" s="172"/>
      <c r="DL6" s="172"/>
      <c r="DM6" s="172"/>
      <c r="DN6" s="172"/>
      <c r="DO6" s="172"/>
      <c r="DP6" s="172"/>
      <c r="DQ6" s="172"/>
      <c r="DR6" s="172"/>
      <c r="DS6" s="172"/>
      <c r="DT6" s="172"/>
      <c r="DU6" s="172"/>
      <c r="DV6" s="172"/>
      <c r="DW6" s="172"/>
      <c r="DX6" s="172"/>
      <c r="DY6" s="172"/>
      <c r="DZ6" s="172"/>
      <c r="EA6" s="172"/>
      <c r="EB6" s="172"/>
      <c r="EC6" s="172"/>
      <c r="ED6" s="172"/>
      <c r="EE6" s="172"/>
      <c r="EF6" s="172"/>
      <c r="EG6" s="172"/>
      <c r="EH6" s="172"/>
      <c r="EI6" s="172"/>
      <c r="EJ6" s="172"/>
      <c r="EK6" s="172"/>
      <c r="EL6" s="172"/>
      <c r="EM6" s="172"/>
      <c r="EN6" s="172"/>
      <c r="EO6" s="172"/>
      <c r="EP6" s="172"/>
      <c r="EQ6" s="172"/>
      <c r="ER6" s="172"/>
      <c r="ES6" s="172"/>
      <c r="ET6" s="172"/>
      <c r="EU6" s="172"/>
      <c r="EV6" s="172"/>
      <c r="EW6" s="172"/>
      <c r="EX6" s="172"/>
      <c r="EY6" s="172"/>
      <c r="EZ6" s="172"/>
      <c r="FA6" s="172"/>
      <c r="FB6" s="172"/>
      <c r="FC6" s="172"/>
      <c r="FD6" s="172"/>
      <c r="FE6" s="172"/>
      <c r="FF6" s="172"/>
      <c r="FG6" s="172"/>
      <c r="FH6" s="172"/>
      <c r="FI6" s="172"/>
      <c r="FJ6" s="172"/>
      <c r="FK6" s="172"/>
      <c r="FL6" s="172"/>
      <c r="FM6" s="172"/>
      <c r="FN6" s="172"/>
      <c r="FO6" s="172"/>
      <c r="FP6" s="172"/>
      <c r="FQ6" s="172"/>
      <c r="FR6" s="172"/>
      <c r="FS6" s="172"/>
      <c r="FT6" s="172"/>
      <c r="FU6" s="172"/>
      <c r="FV6" s="172"/>
      <c r="FW6" s="172"/>
      <c r="FX6" s="172"/>
      <c r="FY6" s="172"/>
      <c r="FZ6" s="172"/>
      <c r="GA6" s="172"/>
      <c r="GB6" s="172"/>
      <c r="GC6" s="172"/>
      <c r="GD6" s="172"/>
      <c r="GE6" s="172"/>
      <c r="GF6" s="172"/>
      <c r="GG6" s="172"/>
      <c r="GH6" s="172"/>
      <c r="GI6" s="172"/>
      <c r="GJ6" s="172"/>
      <c r="GK6" s="172"/>
      <c r="GL6" s="172"/>
      <c r="GM6" s="172"/>
      <c r="GN6" s="172"/>
      <c r="GO6" s="172"/>
      <c r="GP6" s="172"/>
      <c r="GQ6" s="172"/>
      <c r="GR6" s="172"/>
      <c r="GS6" s="172"/>
      <c r="GT6" s="172"/>
      <c r="GU6" s="172"/>
      <c r="GV6" s="172"/>
      <c r="GW6" s="172"/>
      <c r="GX6" s="172"/>
      <c r="GY6" s="172"/>
      <c r="GZ6" s="172"/>
      <c r="HA6" s="172"/>
      <c r="HB6" s="172"/>
      <c r="HC6" s="172"/>
      <c r="HD6" s="172"/>
      <c r="HE6" s="172"/>
      <c r="HF6" s="172"/>
      <c r="HG6" s="172"/>
      <c r="HH6" s="172"/>
      <c r="HI6" s="172"/>
      <c r="HJ6" s="172"/>
      <c r="HK6" s="172"/>
      <c r="HL6" s="172"/>
      <c r="HM6" s="172"/>
      <c r="HN6" s="172"/>
      <c r="HO6" s="172"/>
      <c r="HP6" s="172"/>
      <c r="HQ6" s="172"/>
      <c r="HR6" s="172"/>
      <c r="HS6" s="172"/>
      <c r="HT6" s="172"/>
      <c r="HU6" s="172"/>
      <c r="HV6" s="172"/>
      <c r="HW6" s="172"/>
      <c r="HX6" s="172"/>
      <c r="HY6" s="172"/>
      <c r="HZ6" s="172"/>
      <c r="IA6" s="172"/>
      <c r="IB6" s="172"/>
      <c r="IC6" s="172"/>
      <c r="ID6" s="172"/>
      <c r="IE6" s="172"/>
      <c r="IF6" s="172"/>
      <c r="IG6" s="172"/>
      <c r="IH6" s="172"/>
      <c r="II6" s="172"/>
      <c r="IJ6" s="172"/>
      <c r="IK6" s="172"/>
      <c r="IL6" s="172"/>
      <c r="IM6" s="172"/>
      <c r="IN6" s="172"/>
      <c r="IO6" s="172"/>
      <c r="IP6" s="172"/>
      <c r="IQ6" s="172"/>
      <c r="IR6" s="172"/>
      <c r="IS6" s="172"/>
      <c r="IT6" s="172"/>
      <c r="IU6" s="172"/>
      <c r="IV6" s="172"/>
      <c r="IW6" s="172"/>
      <c r="IX6" s="172"/>
      <c r="IY6" s="172"/>
      <c r="IZ6" s="172"/>
      <c r="JA6" s="172"/>
      <c r="JB6" s="172"/>
      <c r="JC6" s="172"/>
      <c r="JD6" s="172"/>
      <c r="JE6" s="172"/>
      <c r="JF6" s="172"/>
      <c r="JG6" s="172"/>
      <c r="JH6" s="172"/>
      <c r="JI6" s="172"/>
      <c r="JJ6" s="172"/>
      <c r="JK6" s="172"/>
      <c r="JL6" s="172"/>
      <c r="JM6" s="172"/>
      <c r="JN6" s="172"/>
      <c r="JO6" s="172"/>
      <c r="JP6" s="172"/>
      <c r="JQ6" s="172"/>
      <c r="JR6" s="172"/>
      <c r="JS6" s="172"/>
      <c r="JT6" s="172"/>
      <c r="JU6" s="172"/>
      <c r="JV6" s="172"/>
      <c r="JW6" s="172"/>
      <c r="JX6" s="172"/>
      <c r="JY6" s="172"/>
      <c r="JZ6" s="172"/>
      <c r="KA6" s="172"/>
      <c r="KB6" s="172"/>
      <c r="KC6" s="172"/>
      <c r="KD6" s="172"/>
      <c r="KE6" s="172"/>
      <c r="KF6" s="172"/>
      <c r="KG6" s="172"/>
      <c r="KH6" s="172"/>
      <c r="KI6" s="172"/>
      <c r="KJ6" s="172"/>
      <c r="KK6" s="172"/>
      <c r="KL6" s="172"/>
      <c r="KM6" s="172"/>
      <c r="KN6" s="172"/>
      <c r="KO6" s="172"/>
      <c r="KP6" s="172"/>
      <c r="KQ6" s="172"/>
      <c r="KR6" s="172"/>
      <c r="KS6" s="172"/>
      <c r="KT6" s="172"/>
      <c r="KU6" s="172"/>
      <c r="KV6" s="172"/>
      <c r="KW6" s="172"/>
      <c r="KX6" s="172"/>
      <c r="KY6" s="172"/>
      <c r="KZ6" s="172"/>
      <c r="LA6" s="172"/>
      <c r="LB6" s="172"/>
      <c r="LC6" s="172"/>
      <c r="LD6" s="172"/>
      <c r="LE6" s="172"/>
      <c r="LF6" s="172"/>
      <c r="LG6" s="172"/>
      <c r="LH6" s="172"/>
      <c r="LI6" s="172"/>
      <c r="LJ6" s="172"/>
      <c r="LK6" s="172"/>
      <c r="LL6" s="172"/>
      <c r="LM6" s="172"/>
      <c r="LN6" s="172"/>
      <c r="LO6" s="172"/>
      <c r="LP6" s="172"/>
      <c r="LQ6" s="172"/>
      <c r="LR6" s="172"/>
      <c r="LS6" s="172"/>
      <c r="LT6" s="172"/>
      <c r="LU6" s="172"/>
      <c r="LV6" s="172"/>
      <c r="LW6" s="172"/>
      <c r="LX6" s="172"/>
      <c r="LY6" s="172"/>
      <c r="LZ6" s="172"/>
      <c r="MA6" s="172"/>
      <c r="MB6" s="172"/>
      <c r="MC6" s="172"/>
      <c r="MD6" s="172"/>
      <c r="ME6" s="172"/>
      <c r="MF6" s="172"/>
      <c r="MG6" s="172"/>
      <c r="MH6" s="172"/>
      <c r="MI6" s="172"/>
      <c r="MJ6" s="172"/>
      <c r="MK6" s="172"/>
      <c r="ML6" s="172"/>
      <c r="MM6" s="172"/>
      <c r="MN6" s="172"/>
      <c r="MO6" s="172"/>
      <c r="MP6" s="172"/>
      <c r="MQ6" s="172"/>
      <c r="MR6" s="172"/>
      <c r="MS6" s="172"/>
      <c r="MT6" s="172"/>
      <c r="MU6" s="172"/>
      <c r="MV6" s="172"/>
      <c r="MW6" s="172"/>
      <c r="MX6" s="172"/>
      <c r="MY6" s="172"/>
      <c r="MZ6" s="172"/>
      <c r="NA6" s="172"/>
      <c r="NB6" s="172"/>
      <c r="NC6" s="172"/>
      <c r="ND6" s="172"/>
      <c r="NE6" s="172"/>
      <c r="NF6" s="172"/>
      <c r="NG6" s="172"/>
      <c r="NH6" s="172"/>
      <c r="NI6" s="172"/>
      <c r="NJ6" s="172"/>
      <c r="NK6" s="172"/>
      <c r="NL6" s="172"/>
      <c r="NM6" s="172"/>
      <c r="NN6" s="172"/>
      <c r="NO6" s="172"/>
      <c r="NP6" s="172"/>
      <c r="NQ6" s="172"/>
      <c r="NR6" s="172"/>
      <c r="NS6" s="172"/>
      <c r="NT6" s="172"/>
      <c r="NU6" s="172"/>
      <c r="NV6" s="172"/>
      <c r="NW6" s="172"/>
      <c r="NX6" s="172"/>
      <c r="NY6" s="172"/>
      <c r="NZ6" s="172"/>
      <c r="OA6" s="172"/>
      <c r="OB6" s="172"/>
      <c r="OC6" s="172"/>
      <c r="OD6" s="172"/>
      <c r="OE6" s="172"/>
      <c r="OF6" s="172"/>
      <c r="OG6" s="172"/>
      <c r="OH6" s="172"/>
      <c r="OI6" s="172"/>
      <c r="OJ6" s="172"/>
      <c r="OK6" s="172"/>
      <c r="OL6" s="172"/>
      <c r="OM6" s="172"/>
      <c r="ON6" s="172"/>
      <c r="OO6" s="172"/>
      <c r="OP6" s="172"/>
      <c r="OQ6" s="172"/>
      <c r="OR6" s="172"/>
      <c r="OS6" s="172"/>
      <c r="OT6" s="172"/>
      <c r="OU6" s="172"/>
      <c r="OV6" s="172"/>
      <c r="OW6" s="172"/>
      <c r="OX6" s="172"/>
      <c r="OY6" s="172"/>
      <c r="OZ6" s="172"/>
      <c r="PA6" s="172"/>
      <c r="PB6" s="172"/>
      <c r="PC6" s="172"/>
      <c r="PD6" s="172"/>
      <c r="PE6" s="172"/>
      <c r="PF6" s="172"/>
      <c r="PG6" s="172"/>
      <c r="PH6" s="172"/>
      <c r="PI6" s="172"/>
      <c r="PJ6" s="172"/>
      <c r="PK6" s="172"/>
      <c r="PL6" s="172"/>
      <c r="PM6" s="172"/>
      <c r="PN6" s="172"/>
      <c r="PO6" s="172"/>
      <c r="PP6" s="172"/>
      <c r="PQ6" s="172"/>
      <c r="PR6" s="172"/>
      <c r="PS6" s="172"/>
      <c r="PT6" s="172"/>
      <c r="PU6" s="172"/>
      <c r="PV6" s="172"/>
      <c r="PW6" s="172"/>
      <c r="PX6" s="172"/>
      <c r="PY6" s="172"/>
      <c r="PZ6" s="172"/>
      <c r="QA6" s="172"/>
      <c r="QB6" s="172"/>
      <c r="QC6" s="172"/>
      <c r="QD6" s="172"/>
      <c r="QE6" s="172"/>
      <c r="QF6" s="172"/>
      <c r="QG6" s="172"/>
      <c r="QH6" s="172"/>
      <c r="QI6" s="172"/>
      <c r="QJ6" s="172"/>
      <c r="QK6" s="172"/>
      <c r="QL6" s="172"/>
      <c r="QM6" s="172"/>
      <c r="QN6" s="172"/>
      <c r="QO6" s="172"/>
      <c r="QP6" s="172"/>
      <c r="QQ6" s="172"/>
      <c r="QR6" s="172"/>
      <c r="QS6" s="172"/>
      <c r="QT6" s="172"/>
      <c r="QU6" s="172"/>
      <c r="QV6" s="172"/>
      <c r="QW6" s="172"/>
      <c r="QX6" s="172"/>
      <c r="QY6" s="172"/>
      <c r="QZ6" s="172"/>
      <c r="RA6" s="172"/>
      <c r="RB6" s="172"/>
      <c r="RC6" s="172"/>
      <c r="RD6" s="172"/>
      <c r="RE6" s="172"/>
      <c r="RF6" s="172"/>
      <c r="RG6" s="172"/>
      <c r="RH6" s="172"/>
      <c r="RI6" s="172"/>
      <c r="RJ6" s="172"/>
      <c r="RK6" s="172"/>
      <c r="RL6" s="172"/>
      <c r="RM6" s="172"/>
      <c r="RN6" s="172"/>
      <c r="RO6" s="172"/>
      <c r="RP6" s="172"/>
      <c r="RQ6" s="172"/>
      <c r="RR6" s="172"/>
      <c r="RS6" s="172"/>
      <c r="RT6" s="172"/>
      <c r="RU6" s="172"/>
      <c r="RV6" s="172"/>
      <c r="RW6" s="172"/>
      <c r="RX6" s="172"/>
      <c r="RY6" s="172"/>
      <c r="RZ6" s="172"/>
      <c r="SA6" s="172"/>
      <c r="SB6" s="172"/>
      <c r="SC6" s="172"/>
      <c r="SD6" s="172"/>
      <c r="SE6" s="172"/>
      <c r="SF6" s="172"/>
      <c r="SG6" s="172"/>
      <c r="SH6" s="172"/>
      <c r="SI6" s="172"/>
      <c r="SJ6" s="172"/>
      <c r="SK6" s="172"/>
      <c r="SL6" s="172"/>
      <c r="SM6" s="172"/>
      <c r="SN6" s="172"/>
      <c r="SO6" s="172"/>
      <c r="SP6" s="172"/>
      <c r="SQ6" s="172"/>
      <c r="SR6" s="172"/>
      <c r="SS6" s="172"/>
      <c r="ST6" s="172"/>
      <c r="SU6" s="172"/>
      <c r="SV6" s="172"/>
      <c r="SW6" s="172"/>
      <c r="SX6" s="172"/>
      <c r="SY6" s="172"/>
      <c r="SZ6" s="172"/>
      <c r="TA6" s="172"/>
      <c r="TB6" s="172"/>
      <c r="TC6" s="172"/>
      <c r="TD6" s="172"/>
      <c r="TE6" s="172"/>
      <c r="TF6" s="172"/>
      <c r="TG6" s="172"/>
      <c r="TH6" s="172"/>
      <c r="TI6" s="172"/>
      <c r="TJ6" s="172"/>
      <c r="TK6" s="172"/>
      <c r="TL6" s="172"/>
      <c r="TM6" s="172"/>
      <c r="TN6" s="172"/>
      <c r="TO6" s="172"/>
      <c r="TP6" s="172"/>
      <c r="TQ6" s="172"/>
      <c r="TR6" s="172"/>
      <c r="TS6" s="172"/>
      <c r="TT6" s="172"/>
      <c r="TU6" s="172"/>
      <c r="TV6" s="172"/>
      <c r="TW6" s="172"/>
      <c r="TX6" s="172"/>
      <c r="TY6" s="172"/>
      <c r="TZ6" s="172"/>
      <c r="UA6" s="172"/>
      <c r="UB6" s="172"/>
      <c r="UC6" s="172"/>
      <c r="UD6" s="172"/>
      <c r="UE6" s="172"/>
      <c r="UF6" s="172"/>
      <c r="UG6" s="172"/>
      <c r="UH6" s="172"/>
      <c r="UI6" s="172"/>
      <c r="UJ6" s="172"/>
      <c r="UK6" s="172"/>
      <c r="UL6" s="172"/>
      <c r="UM6" s="172"/>
      <c r="UN6" s="172"/>
      <c r="UO6" s="172"/>
      <c r="UP6" s="172"/>
      <c r="UQ6" s="172"/>
      <c r="UR6" s="172"/>
      <c r="US6" s="172"/>
      <c r="UT6" s="172"/>
      <c r="UU6" s="172"/>
      <c r="UV6" s="172"/>
      <c r="UW6" s="172"/>
      <c r="UX6" s="172"/>
      <c r="UY6" s="172"/>
      <c r="UZ6" s="172"/>
      <c r="VA6" s="172"/>
      <c r="VB6" s="172"/>
      <c r="VC6" s="172"/>
      <c r="VD6" s="172"/>
      <c r="VE6" s="172"/>
      <c r="VF6" s="172"/>
      <c r="VG6" s="172"/>
      <c r="VH6" s="172"/>
      <c r="VI6" s="172"/>
      <c r="VJ6" s="172"/>
      <c r="VK6" s="172"/>
      <c r="VL6" s="172"/>
      <c r="VM6" s="172"/>
      <c r="VN6" s="172"/>
      <c r="VO6" s="172"/>
      <c r="VP6" s="172"/>
      <c r="VQ6" s="172"/>
      <c r="VR6" s="172"/>
      <c r="VS6" s="172"/>
      <c r="VT6" s="172"/>
      <c r="VU6" s="172"/>
      <c r="VV6" s="172"/>
      <c r="VW6" s="172"/>
      <c r="VX6" s="172"/>
      <c r="VY6" s="172"/>
      <c r="VZ6" s="172"/>
      <c r="WA6" s="172"/>
      <c r="WB6" s="172"/>
      <c r="WC6" s="172"/>
      <c r="WD6" s="172"/>
      <c r="WE6" s="172"/>
      <c r="WF6" s="172"/>
      <c r="WG6" s="172"/>
      <c r="WH6" s="172"/>
      <c r="WI6" s="172"/>
      <c r="WJ6" s="172"/>
      <c r="WK6" s="172"/>
      <c r="WL6" s="172"/>
      <c r="WM6" s="172"/>
      <c r="WN6" s="172"/>
      <c r="WO6" s="172"/>
      <c r="WP6" s="172"/>
      <c r="WQ6" s="172"/>
      <c r="WR6" s="172"/>
      <c r="WS6" s="172"/>
      <c r="WT6" s="172"/>
      <c r="WU6" s="172"/>
      <c r="WV6" s="172"/>
      <c r="WW6" s="172"/>
      <c r="WX6" s="172"/>
      <c r="WY6" s="172"/>
      <c r="WZ6" s="172"/>
      <c r="XA6" s="172"/>
      <c r="XB6" s="172"/>
      <c r="XC6" s="172"/>
      <c r="XD6" s="172"/>
      <c r="XE6" s="172"/>
      <c r="XF6" s="172"/>
      <c r="XG6" s="172"/>
      <c r="XH6" s="172"/>
      <c r="XI6" s="172"/>
      <c r="XJ6" s="172"/>
      <c r="XK6" s="172"/>
      <c r="XL6" s="172"/>
      <c r="XM6" s="172"/>
      <c r="XN6" s="172"/>
      <c r="XO6" s="172"/>
      <c r="XP6" s="172"/>
      <c r="XQ6" s="172"/>
      <c r="XR6" s="172"/>
      <c r="XS6" s="172"/>
      <c r="XT6" s="172"/>
      <c r="XU6" s="172"/>
      <c r="XV6" s="172"/>
      <c r="XW6" s="172"/>
      <c r="XX6" s="172"/>
      <c r="XY6" s="172"/>
      <c r="XZ6" s="172"/>
      <c r="YA6" s="172"/>
      <c r="YB6" s="172"/>
      <c r="YC6" s="172"/>
      <c r="YD6" s="172"/>
      <c r="YE6" s="172"/>
      <c r="YF6" s="172"/>
      <c r="YG6" s="172"/>
      <c r="YH6" s="172"/>
      <c r="YI6" s="172"/>
      <c r="YJ6" s="172"/>
      <c r="YK6" s="172"/>
      <c r="YL6" s="172"/>
      <c r="YM6" s="172"/>
      <c r="YN6" s="172"/>
      <c r="YO6" s="172"/>
      <c r="YP6" s="172"/>
      <c r="YQ6" s="172"/>
      <c r="YR6" s="172"/>
      <c r="YS6" s="172"/>
      <c r="YT6" s="172"/>
      <c r="YU6" s="172"/>
      <c r="YV6" s="172"/>
      <c r="YW6" s="172"/>
      <c r="YX6" s="172"/>
      <c r="YY6" s="172"/>
      <c r="YZ6" s="172"/>
      <c r="ZA6" s="172"/>
      <c r="ZB6" s="172"/>
      <c r="ZC6" s="172"/>
      <c r="ZD6" s="172"/>
      <c r="ZE6" s="172"/>
      <c r="ZF6" s="172"/>
      <c r="ZG6" s="172"/>
      <c r="ZH6" s="172"/>
      <c r="ZI6" s="172"/>
      <c r="ZJ6" s="172"/>
      <c r="ZK6" s="172"/>
      <c r="ZL6" s="172"/>
      <c r="ZM6" s="172"/>
      <c r="ZN6" s="172"/>
      <c r="ZO6" s="172"/>
      <c r="ZP6" s="172"/>
      <c r="ZQ6" s="172"/>
      <c r="ZR6" s="172"/>
      <c r="ZS6" s="172"/>
      <c r="ZT6" s="172"/>
      <c r="ZU6" s="172"/>
      <c r="ZV6" s="172"/>
      <c r="ZW6" s="172"/>
      <c r="ZX6" s="172"/>
      <c r="ZY6" s="172"/>
      <c r="ZZ6" s="172"/>
      <c r="AAA6" s="172"/>
      <c r="AAB6" s="172"/>
      <c r="AAC6" s="172"/>
      <c r="AAD6" s="172"/>
      <c r="AAE6" s="172"/>
      <c r="AAF6" s="172"/>
      <c r="AAG6" s="172"/>
      <c r="AAH6" s="172"/>
      <c r="AAI6" s="172"/>
      <c r="AAJ6" s="172"/>
      <c r="AAK6" s="172"/>
      <c r="AAL6" s="172"/>
      <c r="AAM6" s="172"/>
      <c r="AAN6" s="172"/>
      <c r="AAO6" s="172"/>
      <c r="AAP6" s="172"/>
      <c r="AAQ6" s="172"/>
      <c r="AAR6" s="172"/>
      <c r="AAS6" s="172"/>
      <c r="AAT6" s="172"/>
      <c r="AAU6" s="172"/>
      <c r="AAV6" s="172"/>
      <c r="AAW6" s="172"/>
      <c r="AAX6" s="172"/>
      <c r="AAY6" s="172"/>
      <c r="AAZ6" s="172"/>
      <c r="ABA6" s="172"/>
      <c r="ABB6" s="172"/>
      <c r="ABC6" s="172"/>
      <c r="ABD6" s="172"/>
      <c r="ABE6" s="172"/>
      <c r="ABF6" s="172"/>
      <c r="ABG6" s="172"/>
      <c r="ABH6" s="172"/>
      <c r="ABI6" s="172"/>
      <c r="ABJ6" s="172"/>
      <c r="ABK6" s="172"/>
      <c r="ABL6" s="172"/>
      <c r="ABM6" s="172"/>
      <c r="ABN6" s="172"/>
      <c r="ABO6" s="172"/>
      <c r="ABP6" s="172"/>
      <c r="ABQ6" s="172"/>
      <c r="ABR6" s="172"/>
      <c r="ABS6" s="172"/>
      <c r="ABT6" s="172"/>
      <c r="ABU6" s="172"/>
      <c r="ABV6" s="172"/>
      <c r="ABW6" s="172"/>
      <c r="ABX6" s="172"/>
      <c r="ABY6" s="172"/>
      <c r="ABZ6" s="172"/>
      <c r="ACA6" s="172"/>
      <c r="ACB6" s="172"/>
      <c r="ACC6" s="172"/>
      <c r="ACD6" s="172"/>
      <c r="ACE6" s="172"/>
      <c r="ACF6" s="172"/>
      <c r="ACG6" s="172"/>
      <c r="ACH6" s="172"/>
      <c r="ACI6" s="172"/>
      <c r="ACJ6" s="172"/>
      <c r="ACK6" s="172"/>
      <c r="ACL6" s="172"/>
      <c r="ACM6" s="172"/>
      <c r="ACN6" s="172"/>
      <c r="ACO6" s="172"/>
      <c r="ACP6" s="172"/>
      <c r="ACQ6" s="172"/>
      <c r="ACR6" s="172"/>
      <c r="ACS6" s="172"/>
      <c r="ACT6" s="172"/>
      <c r="ACU6" s="172"/>
      <c r="ACV6" s="172"/>
      <c r="ACW6" s="172"/>
      <c r="ACX6" s="172"/>
      <c r="ACY6" s="172"/>
      <c r="ACZ6" s="172"/>
      <c r="ADA6" s="172"/>
      <c r="ADB6" s="172"/>
      <c r="ADC6" s="172"/>
      <c r="ADD6" s="172"/>
      <c r="ADE6" s="172"/>
      <c r="ADF6" s="172"/>
      <c r="ADG6" s="172"/>
      <c r="ADH6" s="172"/>
      <c r="ADI6" s="172"/>
      <c r="ADJ6" s="172"/>
      <c r="ADK6" s="172"/>
      <c r="ADL6" s="172"/>
      <c r="ADM6" s="172"/>
      <c r="ADN6" s="172"/>
      <c r="ADO6" s="172"/>
      <c r="ADP6" s="172"/>
      <c r="ADQ6" s="172"/>
      <c r="ADR6" s="172"/>
      <c r="ADS6" s="172"/>
      <c r="ADT6" s="172"/>
      <c r="ADU6" s="172"/>
      <c r="ADV6" s="172"/>
      <c r="ADW6" s="172"/>
      <c r="ADX6" s="172"/>
      <c r="ADY6" s="172"/>
      <c r="ADZ6" s="172"/>
      <c r="AEA6" s="172"/>
      <c r="AEB6" s="172"/>
      <c r="AEC6" s="172"/>
      <c r="AED6" s="172"/>
      <c r="AEE6" s="172"/>
      <c r="AEF6" s="172"/>
      <c r="AEG6" s="172"/>
      <c r="AEH6" s="172"/>
      <c r="AEI6" s="172"/>
      <c r="AEJ6" s="172"/>
      <c r="AEK6" s="172"/>
      <c r="AEL6" s="172"/>
      <c r="AEM6" s="172"/>
      <c r="AEN6" s="172"/>
      <c r="AEO6" s="172"/>
      <c r="AEP6" s="172"/>
      <c r="AEQ6" s="172"/>
      <c r="AER6" s="172"/>
      <c r="AES6" s="172"/>
      <c r="AET6" s="172"/>
      <c r="AEU6" s="172"/>
      <c r="AEV6" s="172"/>
      <c r="AEW6" s="172"/>
      <c r="AEX6" s="172"/>
      <c r="AEY6" s="172"/>
      <c r="AEZ6" s="172"/>
      <c r="AFA6" s="172"/>
      <c r="AFB6" s="172"/>
      <c r="AFC6" s="172"/>
      <c r="AFD6" s="172"/>
      <c r="AFE6" s="172"/>
      <c r="AFF6" s="172"/>
      <c r="AFG6" s="172"/>
      <c r="AFH6" s="172"/>
      <c r="AFI6" s="172"/>
      <c r="AFJ6" s="172"/>
      <c r="AFK6" s="172"/>
      <c r="AFL6" s="172"/>
      <c r="AFM6" s="172"/>
      <c r="AFN6" s="172"/>
      <c r="AFO6" s="172"/>
      <c r="AFP6" s="172"/>
      <c r="AFQ6" s="172"/>
      <c r="AFR6" s="172"/>
      <c r="AFS6" s="172"/>
      <c r="AFT6" s="172"/>
      <c r="AFU6" s="172"/>
      <c r="AFV6" s="172"/>
      <c r="AFW6" s="172"/>
      <c r="AFX6" s="172"/>
      <c r="AFY6" s="172"/>
      <c r="AFZ6" s="172"/>
      <c r="AGA6" s="172"/>
      <c r="AGB6" s="172"/>
      <c r="AGC6" s="172"/>
      <c r="AGD6" s="172"/>
      <c r="AGE6" s="172"/>
      <c r="AGF6" s="172"/>
      <c r="AGG6" s="172"/>
      <c r="AGH6" s="172"/>
      <c r="AGI6" s="172"/>
      <c r="AGJ6" s="172"/>
      <c r="AGK6" s="172"/>
      <c r="AGL6" s="172"/>
      <c r="AGM6" s="172"/>
      <c r="AGN6" s="172"/>
      <c r="AGO6" s="172"/>
      <c r="AGP6" s="172"/>
      <c r="AGQ6" s="172"/>
      <c r="AGR6" s="172"/>
      <c r="AGS6" s="172"/>
      <c r="AGT6" s="172"/>
      <c r="AGU6" s="172"/>
      <c r="AGV6" s="172"/>
      <c r="AGW6" s="172"/>
      <c r="AGX6" s="172"/>
      <c r="AGY6" s="172"/>
      <c r="AGZ6" s="172"/>
      <c r="AHA6" s="172"/>
      <c r="AHB6" s="172"/>
      <c r="AHC6" s="172"/>
      <c r="AHD6" s="172"/>
      <c r="AHE6" s="172"/>
      <c r="AHF6" s="172"/>
      <c r="AHG6" s="172"/>
      <c r="AHH6" s="172"/>
      <c r="AHI6" s="172"/>
      <c r="AHJ6" s="172"/>
      <c r="AHK6" s="172"/>
      <c r="AHL6" s="172"/>
      <c r="AHM6" s="172"/>
      <c r="AHN6" s="172"/>
      <c r="AHO6" s="172"/>
      <c r="AHP6" s="172"/>
      <c r="AHQ6" s="172"/>
      <c r="AHR6" s="172"/>
      <c r="AHS6" s="172"/>
      <c r="AHT6" s="172"/>
      <c r="AHU6" s="172"/>
      <c r="AHV6" s="172"/>
      <c r="AHW6" s="172"/>
      <c r="AHX6" s="172"/>
      <c r="AHY6" s="172"/>
      <c r="AHZ6" s="172"/>
      <c r="AIA6" s="172"/>
      <c r="AIB6" s="172"/>
      <c r="AIC6" s="172"/>
      <c r="AID6" s="172"/>
      <c r="AIE6" s="172"/>
      <c r="AIF6" s="172"/>
      <c r="AIG6" s="172"/>
      <c r="AIH6" s="172"/>
      <c r="AII6" s="172"/>
      <c r="AIJ6" s="172"/>
      <c r="AIK6" s="172"/>
      <c r="AIL6" s="172"/>
      <c r="AIM6" s="172"/>
      <c r="AIN6" s="172"/>
      <c r="AIO6" s="172"/>
      <c r="AIP6" s="172"/>
      <c r="AIQ6" s="172"/>
      <c r="AIR6" s="172"/>
      <c r="AIS6" s="172"/>
      <c r="AIT6" s="172"/>
      <c r="AIU6" s="172"/>
      <c r="AIV6" s="172"/>
      <c r="AIW6" s="172"/>
      <c r="AIX6" s="172"/>
      <c r="AIY6" s="172"/>
      <c r="AIZ6" s="172"/>
      <c r="AJA6" s="172"/>
      <c r="AJB6" s="172"/>
      <c r="AJC6" s="172"/>
      <c r="AJD6" s="172"/>
      <c r="AJE6" s="172"/>
      <c r="AJF6" s="172"/>
      <c r="AJG6" s="172"/>
      <c r="AJH6" s="172"/>
      <c r="AJI6" s="172"/>
      <c r="AJJ6" s="172"/>
      <c r="AJK6" s="172"/>
      <c r="AJL6" s="172"/>
      <c r="AJM6" s="172"/>
      <c r="AJN6" s="172"/>
      <c r="AJO6" s="172"/>
      <c r="AJP6" s="172"/>
      <c r="AJQ6" s="172"/>
      <c r="AJR6" s="172"/>
      <c r="AJS6" s="172"/>
      <c r="AJT6" s="172"/>
      <c r="AJU6" s="172"/>
      <c r="AJV6" s="172"/>
      <c r="AJW6" s="172"/>
      <c r="AJX6" s="172"/>
      <c r="AJY6" s="172"/>
      <c r="AJZ6" s="172"/>
      <c r="AKA6" s="172"/>
      <c r="AKB6" s="172"/>
      <c r="AKC6" s="172"/>
      <c r="AKD6" s="172"/>
      <c r="AKE6" s="172"/>
      <c r="AKF6" s="172"/>
      <c r="AKG6" s="172"/>
      <c r="AKH6" s="172"/>
      <c r="AKI6" s="172"/>
      <c r="AKJ6" s="172"/>
      <c r="AKK6" s="172"/>
      <c r="AKL6" s="172"/>
      <c r="AKM6" s="172"/>
      <c r="AKN6" s="172"/>
      <c r="AKO6" s="172"/>
      <c r="AKP6" s="172"/>
      <c r="AKQ6" s="172"/>
      <c r="AKR6" s="172"/>
      <c r="AKS6" s="172"/>
      <c r="AKT6" s="172"/>
      <c r="AKU6" s="172"/>
      <c r="AKV6" s="172"/>
      <c r="AKW6" s="172"/>
      <c r="AKX6" s="172"/>
      <c r="AKY6" s="172"/>
      <c r="AKZ6" s="172"/>
      <c r="ALA6" s="172"/>
      <c r="ALB6" s="172"/>
      <c r="ALC6" s="172"/>
      <c r="ALD6" s="172"/>
      <c r="ALE6" s="172"/>
      <c r="ALF6" s="172"/>
      <c r="ALG6" s="172"/>
      <c r="ALH6" s="172"/>
      <c r="ALI6" s="172"/>
      <c r="ALJ6" s="172"/>
      <c r="ALK6" s="172"/>
      <c r="ALL6" s="172"/>
      <c r="ALM6" s="172"/>
      <c r="ALN6" s="172"/>
      <c r="ALO6" s="172"/>
      <c r="ALP6" s="172"/>
      <c r="ALQ6" s="172"/>
      <c r="ALR6" s="172"/>
      <c r="ALS6" s="172"/>
      <c r="ALT6" s="172"/>
      <c r="ALU6" s="172"/>
      <c r="ALV6" s="172"/>
      <c r="ALW6" s="172"/>
      <c r="ALX6" s="172"/>
      <c r="ALY6" s="172"/>
      <c r="ALZ6" s="172"/>
      <c r="AMA6" s="172"/>
      <c r="AMB6" s="172"/>
      <c r="AMC6" s="172"/>
      <c r="AMD6" s="172"/>
      <c r="AME6" s="172"/>
      <c r="AMF6" s="172"/>
      <c r="AMG6" s="172"/>
      <c r="AMH6" s="172"/>
      <c r="AMI6" s="172"/>
      <c r="AMJ6" s="172"/>
      <c r="AMK6" s="172"/>
      <c r="AML6" s="172"/>
      <c r="AMM6" s="172"/>
      <c r="AMN6" s="172"/>
      <c r="AMO6" s="172"/>
      <c r="AMP6" s="172"/>
      <c r="AMQ6" s="172"/>
      <c r="AMR6" s="172"/>
      <c r="AMS6" s="172"/>
      <c r="AMT6" s="172"/>
      <c r="AMU6" s="172"/>
      <c r="AMV6" s="172"/>
      <c r="AMW6" s="172"/>
      <c r="AMX6" s="172"/>
      <c r="AMY6" s="172"/>
      <c r="AMZ6" s="172"/>
      <c r="ANA6" s="172"/>
      <c r="ANB6" s="172"/>
      <c r="ANC6" s="172"/>
      <c r="AND6" s="172"/>
      <c r="ANE6" s="172"/>
      <c r="ANF6" s="172"/>
      <c r="ANG6" s="172"/>
      <c r="ANH6" s="172"/>
      <c r="ANI6" s="172"/>
      <c r="ANJ6" s="172"/>
      <c r="ANK6" s="172"/>
      <c r="ANL6" s="172"/>
      <c r="ANM6" s="172"/>
      <c r="ANN6" s="172"/>
      <c r="ANO6" s="172"/>
      <c r="ANP6" s="172"/>
      <c r="ANQ6" s="172"/>
      <c r="ANR6" s="172"/>
      <c r="ANS6" s="172"/>
      <c r="ANT6" s="172"/>
      <c r="ANU6" s="172"/>
      <c r="ANV6" s="172"/>
      <c r="ANW6" s="172"/>
      <c r="ANX6" s="172"/>
      <c r="ANY6" s="172"/>
      <c r="ANZ6" s="172"/>
      <c r="AOA6" s="172"/>
      <c r="AOB6" s="172"/>
      <c r="AOC6" s="172"/>
      <c r="AOD6" s="172"/>
      <c r="AOE6" s="172"/>
      <c r="AOF6" s="172"/>
      <c r="AOG6" s="172"/>
      <c r="AOH6" s="172"/>
      <c r="AOI6" s="172"/>
      <c r="AOJ6" s="172"/>
      <c r="AOK6" s="172"/>
      <c r="AOL6" s="172"/>
      <c r="AOM6" s="172"/>
      <c r="AON6" s="172"/>
      <c r="AOO6" s="172"/>
      <c r="AOP6" s="172"/>
      <c r="AOQ6" s="172"/>
      <c r="AOR6" s="172"/>
      <c r="AOS6" s="172"/>
      <c r="AOT6" s="172"/>
      <c r="AOU6" s="172"/>
      <c r="AOV6" s="172"/>
      <c r="AOW6" s="172"/>
      <c r="AOX6" s="172"/>
      <c r="AOY6" s="172"/>
      <c r="AOZ6" s="172"/>
      <c r="APA6" s="172"/>
      <c r="APB6" s="172"/>
      <c r="APC6" s="172"/>
      <c r="APD6" s="172"/>
      <c r="APE6" s="172"/>
      <c r="APF6" s="172"/>
      <c r="APG6" s="172"/>
      <c r="APH6" s="172"/>
      <c r="API6" s="172"/>
      <c r="APJ6" s="172"/>
      <c r="APK6" s="172"/>
      <c r="APL6" s="172"/>
      <c r="APM6" s="172"/>
      <c r="APN6" s="172"/>
      <c r="APO6" s="172"/>
      <c r="APP6" s="172"/>
      <c r="APQ6" s="172"/>
      <c r="APR6" s="172"/>
      <c r="APS6" s="172"/>
      <c r="APT6" s="172"/>
      <c r="APU6" s="172"/>
      <c r="APV6" s="172"/>
      <c r="APW6" s="172"/>
      <c r="APX6" s="172"/>
      <c r="APY6" s="172"/>
      <c r="APZ6" s="172"/>
      <c r="AQA6" s="172"/>
      <c r="AQB6" s="172"/>
      <c r="AQC6" s="172"/>
      <c r="AQD6" s="172"/>
      <c r="AQE6" s="172"/>
      <c r="AQF6" s="172"/>
      <c r="AQG6" s="172"/>
      <c r="AQH6" s="172"/>
      <c r="AQI6" s="172"/>
      <c r="AQJ6" s="172"/>
      <c r="AQK6" s="172"/>
      <c r="AQL6" s="172"/>
      <c r="AQM6" s="172"/>
      <c r="AQN6" s="172"/>
      <c r="AQO6" s="172"/>
      <c r="AQP6" s="172"/>
      <c r="AQQ6" s="172"/>
      <c r="AQR6" s="172"/>
      <c r="AQS6" s="172"/>
      <c r="AQT6" s="172"/>
      <c r="AQU6" s="172"/>
      <c r="AQV6" s="172"/>
      <c r="AQW6" s="172"/>
      <c r="AQX6" s="172"/>
      <c r="AQY6" s="172"/>
      <c r="AQZ6" s="172"/>
      <c r="ARA6" s="172"/>
      <c r="ARB6" s="172"/>
      <c r="ARC6" s="172"/>
      <c r="ARD6" s="172"/>
      <c r="ARE6" s="172"/>
      <c r="ARF6" s="172"/>
      <c r="ARG6" s="172"/>
      <c r="ARH6" s="172"/>
      <c r="ARI6" s="172"/>
      <c r="ARJ6" s="172"/>
      <c r="ARK6" s="172"/>
      <c r="ARL6" s="172"/>
      <c r="ARM6" s="172"/>
      <c r="ARN6" s="172"/>
      <c r="ARO6" s="172"/>
      <c r="ARP6" s="172"/>
      <c r="ARQ6" s="172"/>
      <c r="ARR6" s="172"/>
      <c r="ARS6" s="172"/>
      <c r="ART6" s="172"/>
      <c r="ARU6" s="172"/>
      <c r="ARV6" s="172"/>
      <c r="ARW6" s="172"/>
      <c r="ARX6" s="172"/>
      <c r="ARY6" s="172"/>
      <c r="ARZ6" s="172"/>
      <c r="ASA6" s="172"/>
      <c r="ASB6" s="172"/>
      <c r="ASC6" s="172"/>
      <c r="ASD6" s="172"/>
      <c r="ASE6" s="172"/>
      <c r="ASF6" s="172"/>
      <c r="ASG6" s="172"/>
      <c r="ASH6" s="172"/>
      <c r="ASI6" s="172"/>
      <c r="ASJ6" s="172"/>
      <c r="ASK6" s="172"/>
      <c r="ASL6" s="172"/>
      <c r="ASM6" s="172"/>
      <c r="ASN6" s="172"/>
      <c r="ASO6" s="172"/>
      <c r="ASP6" s="172"/>
      <c r="ASQ6" s="172"/>
      <c r="ASR6" s="172"/>
      <c r="ASS6" s="172"/>
      <c r="AST6" s="172"/>
      <c r="ASU6" s="172"/>
      <c r="ASV6" s="172"/>
      <c r="ASW6" s="172"/>
      <c r="ASX6" s="172"/>
      <c r="ASY6" s="172"/>
      <c r="ASZ6" s="172"/>
      <c r="ATA6" s="172"/>
      <c r="ATB6" s="172"/>
      <c r="ATC6" s="172"/>
      <c r="ATD6" s="172"/>
      <c r="ATE6" s="172"/>
      <c r="ATF6" s="172"/>
      <c r="ATG6" s="172"/>
      <c r="ATH6" s="172"/>
      <c r="ATI6" s="172"/>
      <c r="ATJ6" s="172"/>
      <c r="ATK6" s="172"/>
      <c r="ATL6" s="172"/>
      <c r="ATM6" s="172"/>
      <c r="ATN6" s="172"/>
      <c r="ATO6" s="172"/>
      <c r="ATP6" s="172"/>
      <c r="ATQ6" s="172"/>
      <c r="ATR6" s="172"/>
      <c r="ATS6" s="172"/>
      <c r="ATT6" s="172"/>
      <c r="ATU6" s="172"/>
      <c r="ATV6" s="172"/>
      <c r="ATW6" s="172"/>
      <c r="ATX6" s="172"/>
      <c r="ATY6" s="172"/>
      <c r="ATZ6" s="172"/>
      <c r="AUA6" s="172"/>
      <c r="AUB6" s="172"/>
      <c r="AUC6" s="172"/>
      <c r="AUD6" s="172"/>
      <c r="AUE6" s="172"/>
      <c r="AUF6" s="172"/>
      <c r="AUG6" s="172"/>
      <c r="AUH6" s="172"/>
      <c r="AUI6" s="172"/>
      <c r="AUJ6" s="172"/>
      <c r="AUK6" s="172"/>
      <c r="AUL6" s="172"/>
      <c r="AUM6" s="172"/>
      <c r="AUN6" s="172"/>
      <c r="AUO6" s="172"/>
      <c r="AUP6" s="172"/>
      <c r="AUQ6" s="172"/>
      <c r="AUR6" s="172"/>
      <c r="AUS6" s="172"/>
      <c r="AUT6" s="172"/>
      <c r="AUU6" s="172"/>
      <c r="AUV6" s="172"/>
      <c r="AUW6" s="172"/>
      <c r="AUX6" s="172"/>
      <c r="AUY6" s="172"/>
      <c r="AUZ6" s="172"/>
      <c r="AVA6" s="172"/>
      <c r="AVB6" s="172"/>
      <c r="AVC6" s="172"/>
      <c r="AVD6" s="172"/>
      <c r="AVE6" s="172"/>
      <c r="AVF6" s="172"/>
      <c r="AVG6" s="172"/>
      <c r="AVH6" s="172"/>
      <c r="AVI6" s="172"/>
      <c r="AVJ6" s="172"/>
      <c r="AVK6" s="172"/>
      <c r="AVL6" s="172"/>
      <c r="AVM6" s="172"/>
      <c r="AVN6" s="172"/>
      <c r="AVO6" s="172"/>
      <c r="AVP6" s="172"/>
      <c r="AVQ6" s="172"/>
      <c r="AVR6" s="172"/>
      <c r="AVS6" s="172"/>
      <c r="AVT6" s="172"/>
      <c r="AVU6" s="172"/>
      <c r="AVV6" s="172"/>
      <c r="AVW6" s="172"/>
      <c r="AVX6" s="172"/>
      <c r="AVY6" s="172"/>
      <c r="AVZ6" s="172"/>
      <c r="AWA6" s="172"/>
      <c r="AWB6" s="172"/>
      <c r="AWC6" s="172"/>
      <c r="AWD6" s="172"/>
      <c r="AWE6" s="172"/>
      <c r="AWF6" s="172"/>
      <c r="AWG6" s="172"/>
      <c r="AWH6" s="172"/>
      <c r="AWI6" s="172"/>
      <c r="AWJ6" s="172"/>
      <c r="AWK6" s="172"/>
      <c r="AWL6" s="172"/>
      <c r="AWM6" s="172"/>
      <c r="AWN6" s="172"/>
      <c r="AWO6" s="172"/>
      <c r="AWP6" s="172"/>
      <c r="AWQ6" s="172"/>
      <c r="AWR6" s="172"/>
      <c r="AWS6" s="172"/>
      <c r="AWT6" s="172"/>
      <c r="AWU6" s="172"/>
      <c r="AWV6" s="172"/>
      <c r="AWW6" s="172"/>
      <c r="AWX6" s="172"/>
      <c r="AWY6" s="172"/>
      <c r="AWZ6" s="172"/>
      <c r="AXA6" s="172"/>
      <c r="AXB6" s="172"/>
      <c r="AXC6" s="172"/>
      <c r="AXD6" s="172"/>
      <c r="AXE6" s="172"/>
      <c r="AXF6" s="172"/>
      <c r="AXG6" s="172"/>
      <c r="AXH6" s="172"/>
      <c r="AXI6" s="172"/>
      <c r="AXJ6" s="172"/>
      <c r="AXK6" s="172"/>
      <c r="AXL6" s="172"/>
      <c r="AXM6" s="172"/>
      <c r="AXN6" s="172"/>
      <c r="AXO6" s="172"/>
      <c r="AXP6" s="172"/>
      <c r="AXQ6" s="172"/>
      <c r="AXR6" s="172"/>
      <c r="AXS6" s="172"/>
      <c r="AXT6" s="172"/>
      <c r="AXU6" s="172"/>
      <c r="AXV6" s="172"/>
      <c r="AXW6" s="172"/>
      <c r="AXX6" s="172"/>
      <c r="AXY6" s="172"/>
      <c r="AXZ6" s="172"/>
      <c r="AYA6" s="172"/>
      <c r="AYB6" s="172"/>
      <c r="AYC6" s="172"/>
      <c r="AYD6" s="172"/>
      <c r="AYE6" s="172"/>
      <c r="AYF6" s="172"/>
      <c r="AYG6" s="172"/>
      <c r="AYH6" s="172"/>
      <c r="AYI6" s="172"/>
      <c r="AYJ6" s="172"/>
      <c r="AYK6" s="172"/>
      <c r="AYL6" s="172"/>
      <c r="AYM6" s="172"/>
      <c r="AYN6" s="172"/>
      <c r="AYO6" s="172"/>
      <c r="AYP6" s="172"/>
      <c r="AYQ6" s="172"/>
      <c r="AYR6" s="172"/>
      <c r="AYS6" s="172"/>
      <c r="AYT6" s="172"/>
      <c r="AYU6" s="172"/>
      <c r="AYV6" s="172"/>
      <c r="AYW6" s="172"/>
      <c r="AYX6" s="172"/>
      <c r="AYY6" s="172"/>
      <c r="AYZ6" s="172"/>
      <c r="AZA6" s="172"/>
      <c r="AZB6" s="172"/>
      <c r="AZC6" s="172"/>
      <c r="AZD6" s="172"/>
      <c r="AZE6" s="172"/>
      <c r="AZF6" s="172"/>
      <c r="AZG6" s="172"/>
      <c r="AZH6" s="172"/>
      <c r="AZI6" s="172"/>
      <c r="AZJ6" s="172"/>
      <c r="AZK6" s="172"/>
      <c r="AZL6" s="172"/>
      <c r="AZM6" s="172"/>
      <c r="AZN6" s="172"/>
      <c r="AZO6" s="172"/>
      <c r="AZP6" s="172"/>
      <c r="AZQ6" s="172"/>
      <c r="AZR6" s="172"/>
      <c r="AZS6" s="172"/>
      <c r="AZT6" s="172"/>
      <c r="AZU6" s="172"/>
      <c r="AZV6" s="172"/>
      <c r="AZW6" s="172"/>
      <c r="AZX6" s="172"/>
      <c r="AZY6" s="172"/>
      <c r="AZZ6" s="172"/>
      <c r="BAA6" s="172"/>
      <c r="BAB6" s="172"/>
      <c r="BAC6" s="172"/>
      <c r="BAD6" s="172"/>
      <c r="BAE6" s="172"/>
      <c r="BAF6" s="172"/>
      <c r="BAG6" s="172"/>
      <c r="BAH6" s="172"/>
      <c r="BAI6" s="172"/>
      <c r="BAJ6" s="172"/>
      <c r="BAK6" s="172"/>
      <c r="BAL6" s="172"/>
      <c r="BAM6" s="172"/>
      <c r="BAN6" s="172"/>
      <c r="BAO6" s="172"/>
      <c r="BAP6" s="172"/>
      <c r="BAQ6" s="172"/>
      <c r="BAR6" s="172"/>
      <c r="BAS6" s="172"/>
      <c r="BAT6" s="172"/>
      <c r="BAU6" s="172"/>
      <c r="BAV6" s="172"/>
      <c r="BAW6" s="172"/>
      <c r="BAX6" s="172"/>
      <c r="BAY6" s="172"/>
      <c r="BAZ6" s="172"/>
      <c r="BBA6" s="172"/>
      <c r="BBB6" s="172"/>
      <c r="BBC6" s="172"/>
      <c r="BBD6" s="172"/>
      <c r="BBE6" s="172"/>
      <c r="BBF6" s="172"/>
      <c r="BBG6" s="172"/>
      <c r="BBH6" s="172"/>
      <c r="BBI6" s="172"/>
      <c r="BBJ6" s="172"/>
      <c r="BBK6" s="172"/>
      <c r="BBL6" s="172"/>
      <c r="BBM6" s="172"/>
      <c r="BBN6" s="172"/>
      <c r="BBO6" s="172"/>
      <c r="BBP6" s="172"/>
      <c r="BBQ6" s="172"/>
      <c r="BBR6" s="172"/>
      <c r="BBS6" s="172"/>
      <c r="BBT6" s="172"/>
      <c r="BBU6" s="172"/>
      <c r="BBV6" s="172"/>
      <c r="BBW6" s="172"/>
      <c r="BBX6" s="172"/>
      <c r="BBY6" s="172"/>
      <c r="BBZ6" s="172"/>
      <c r="BCA6" s="172"/>
      <c r="BCB6" s="172"/>
      <c r="BCC6" s="172"/>
      <c r="BCD6" s="172"/>
      <c r="BCE6" s="172"/>
      <c r="BCF6" s="172"/>
      <c r="BCG6" s="172"/>
      <c r="BCH6" s="172"/>
      <c r="BCI6" s="172"/>
      <c r="BCJ6" s="172"/>
      <c r="BCK6" s="172"/>
      <c r="BCL6" s="172"/>
      <c r="BCM6" s="172"/>
      <c r="BCN6" s="172"/>
      <c r="BCO6" s="172"/>
      <c r="BCP6" s="172"/>
      <c r="BCQ6" s="172"/>
      <c r="BCR6" s="172"/>
      <c r="BCS6" s="172"/>
      <c r="BCT6" s="172"/>
      <c r="BCU6" s="172"/>
      <c r="BCV6" s="172"/>
      <c r="BCW6" s="172"/>
      <c r="BCX6" s="172"/>
      <c r="BCY6" s="172"/>
      <c r="BCZ6" s="172"/>
      <c r="BDA6" s="172"/>
      <c r="BDB6" s="172"/>
      <c r="BDC6" s="172"/>
      <c r="BDD6" s="172"/>
      <c r="BDE6" s="172"/>
      <c r="BDF6" s="172"/>
      <c r="BDG6" s="172"/>
      <c r="BDH6" s="172"/>
      <c r="BDI6" s="172"/>
      <c r="BDJ6" s="172"/>
      <c r="BDK6" s="172"/>
      <c r="BDL6" s="172"/>
      <c r="BDM6" s="172"/>
      <c r="BDN6" s="172"/>
      <c r="BDO6" s="172"/>
      <c r="BDP6" s="172"/>
      <c r="BDQ6" s="172"/>
      <c r="BDR6" s="172"/>
      <c r="BDS6" s="172"/>
      <c r="BDT6" s="172"/>
      <c r="BDU6" s="172"/>
      <c r="BDV6" s="172"/>
      <c r="BDW6" s="172"/>
      <c r="BDX6" s="172"/>
      <c r="BDY6" s="172"/>
      <c r="BDZ6" s="172"/>
      <c r="BEA6" s="172"/>
      <c r="BEB6" s="172"/>
      <c r="BEC6" s="172"/>
      <c r="BED6" s="172"/>
      <c r="BEE6" s="172"/>
      <c r="BEF6" s="172"/>
      <c r="BEG6" s="172"/>
      <c r="BEH6" s="172"/>
      <c r="BEI6" s="172"/>
      <c r="BEJ6" s="172"/>
      <c r="BEK6" s="172"/>
      <c r="BEL6" s="172"/>
      <c r="BEM6" s="172"/>
      <c r="BEN6" s="172"/>
      <c r="BEO6" s="172"/>
      <c r="BEP6" s="172"/>
      <c r="BEQ6" s="172"/>
      <c r="BER6" s="172"/>
      <c r="BES6" s="172"/>
      <c r="BET6" s="172"/>
      <c r="BEU6" s="172"/>
      <c r="BEV6" s="172"/>
      <c r="BEW6" s="172"/>
      <c r="BEX6" s="172"/>
      <c r="BEY6" s="172"/>
      <c r="BEZ6" s="172"/>
      <c r="BFA6" s="172"/>
      <c r="BFB6" s="172"/>
      <c r="BFC6" s="172"/>
      <c r="BFD6" s="172"/>
      <c r="BFE6" s="172"/>
      <c r="BFF6" s="172"/>
      <c r="BFG6" s="172"/>
      <c r="BFH6" s="172"/>
      <c r="BFI6" s="172"/>
      <c r="BFJ6" s="172"/>
      <c r="BFK6" s="172"/>
      <c r="BFL6" s="172"/>
      <c r="BFM6" s="172"/>
      <c r="BFN6" s="172"/>
      <c r="BFO6" s="172"/>
      <c r="BFP6" s="172"/>
      <c r="BFQ6" s="172"/>
      <c r="BFR6" s="172"/>
      <c r="BFS6" s="172"/>
      <c r="BFT6" s="172"/>
      <c r="BFU6" s="172"/>
      <c r="BFV6" s="172"/>
      <c r="BFW6" s="172"/>
      <c r="BFX6" s="172"/>
      <c r="BFY6" s="172"/>
      <c r="BFZ6" s="172"/>
      <c r="BGA6" s="172"/>
      <c r="BGB6" s="172"/>
      <c r="BGC6" s="172"/>
      <c r="BGD6" s="172"/>
      <c r="BGE6" s="172"/>
      <c r="BGF6" s="172"/>
      <c r="BGG6" s="172"/>
      <c r="BGH6" s="172"/>
      <c r="BGI6" s="172"/>
      <c r="BGJ6" s="172"/>
      <c r="BGK6" s="172"/>
      <c r="BGL6" s="172"/>
      <c r="BGM6" s="172"/>
      <c r="BGN6" s="172"/>
      <c r="BGO6" s="172"/>
      <c r="BGP6" s="172"/>
      <c r="BGQ6" s="172"/>
      <c r="BGR6" s="172"/>
      <c r="BGS6" s="172"/>
      <c r="BGT6" s="172"/>
      <c r="BGU6" s="172"/>
      <c r="BGV6" s="172"/>
      <c r="BGW6" s="172"/>
      <c r="BGX6" s="172"/>
      <c r="BGY6" s="172"/>
      <c r="BGZ6" s="172"/>
      <c r="BHA6" s="172"/>
      <c r="BHB6" s="172"/>
      <c r="BHC6" s="172"/>
      <c r="BHD6" s="172"/>
      <c r="BHE6" s="172"/>
      <c r="BHF6" s="172"/>
      <c r="BHG6" s="172"/>
      <c r="BHH6" s="172"/>
      <c r="BHI6" s="172"/>
      <c r="BHJ6" s="172"/>
      <c r="BHK6" s="172"/>
      <c r="BHL6" s="172"/>
      <c r="BHM6" s="172"/>
      <c r="BHN6" s="172"/>
      <c r="BHO6" s="172"/>
      <c r="BHP6" s="172"/>
      <c r="BHQ6" s="172"/>
      <c r="BHR6" s="172"/>
      <c r="BHS6" s="172"/>
      <c r="BHT6" s="172"/>
      <c r="BHU6" s="172"/>
      <c r="BHV6" s="172"/>
      <c r="BHW6" s="172"/>
      <c r="BHX6" s="172"/>
      <c r="BHY6" s="172"/>
      <c r="BHZ6" s="172"/>
      <c r="BIA6" s="172"/>
      <c r="BIB6" s="172"/>
      <c r="BIC6" s="172"/>
      <c r="BID6" s="172"/>
      <c r="BIE6" s="172"/>
      <c r="BIF6" s="172"/>
      <c r="BIG6" s="172"/>
      <c r="BIH6" s="172"/>
      <c r="BII6" s="172"/>
      <c r="BIJ6" s="172"/>
      <c r="BIK6" s="172"/>
      <c r="BIL6" s="172"/>
      <c r="BIM6" s="172"/>
      <c r="BIN6" s="172"/>
      <c r="BIO6" s="172"/>
      <c r="BIP6" s="172"/>
      <c r="BIQ6" s="172"/>
      <c r="BIR6" s="172"/>
      <c r="BIS6" s="172"/>
      <c r="BIT6" s="172"/>
      <c r="BIU6" s="172"/>
      <c r="BIV6" s="172"/>
      <c r="BIW6" s="172"/>
      <c r="BIX6" s="172"/>
      <c r="BIY6" s="172"/>
      <c r="BIZ6" s="172"/>
      <c r="BJA6" s="172"/>
      <c r="BJB6" s="172"/>
      <c r="BJC6" s="172"/>
      <c r="BJD6" s="172"/>
      <c r="BJE6" s="172"/>
      <c r="BJF6" s="172"/>
      <c r="BJG6" s="172"/>
      <c r="BJH6" s="172"/>
      <c r="BJI6" s="172"/>
      <c r="BJJ6" s="172"/>
      <c r="BJK6" s="172"/>
      <c r="BJL6" s="172"/>
      <c r="BJM6" s="172"/>
      <c r="BJN6" s="172"/>
      <c r="BJO6" s="172"/>
      <c r="BJP6" s="172"/>
      <c r="BJQ6" s="172"/>
      <c r="BJR6" s="172"/>
      <c r="BJS6" s="172"/>
      <c r="BJT6" s="172"/>
      <c r="BJU6" s="172"/>
      <c r="BJV6" s="172"/>
      <c r="BJW6" s="172"/>
      <c r="BJX6" s="172"/>
      <c r="BJY6" s="172"/>
      <c r="BJZ6" s="172"/>
      <c r="BKA6" s="172"/>
      <c r="BKB6" s="172"/>
      <c r="BKC6" s="172"/>
      <c r="BKD6" s="172"/>
      <c r="BKE6" s="172"/>
      <c r="BKF6" s="172"/>
      <c r="BKG6" s="172"/>
      <c r="BKH6" s="172"/>
      <c r="BKI6" s="172"/>
      <c r="BKJ6" s="172"/>
      <c r="BKK6" s="172"/>
      <c r="BKL6" s="172"/>
      <c r="BKM6" s="172"/>
      <c r="BKN6" s="172"/>
      <c r="BKO6" s="172"/>
      <c r="BKP6" s="172"/>
      <c r="BKQ6" s="172"/>
      <c r="BKR6" s="172"/>
      <c r="BKS6" s="172"/>
      <c r="BKT6" s="172"/>
      <c r="BKU6" s="172"/>
      <c r="BKV6" s="172"/>
      <c r="BKW6" s="172"/>
      <c r="BKX6" s="172"/>
      <c r="BKY6" s="172"/>
      <c r="BKZ6" s="172"/>
      <c r="BLA6" s="172"/>
      <c r="BLB6" s="172"/>
      <c r="BLC6" s="172"/>
      <c r="BLD6" s="172"/>
      <c r="BLE6" s="172"/>
      <c r="BLF6" s="172"/>
      <c r="BLG6" s="172"/>
      <c r="BLH6" s="172"/>
      <c r="BLI6" s="172"/>
      <c r="BLJ6" s="172"/>
      <c r="BLK6" s="172"/>
      <c r="BLL6" s="172"/>
      <c r="BLM6" s="172"/>
      <c r="BLN6" s="172"/>
      <c r="BLO6" s="172"/>
      <c r="BLP6" s="172"/>
      <c r="BLQ6" s="172"/>
      <c r="BLR6" s="172"/>
      <c r="BLS6" s="172"/>
      <c r="BLT6" s="172"/>
      <c r="BLU6" s="172"/>
      <c r="BLV6" s="172"/>
      <c r="BLW6" s="172"/>
      <c r="BLX6" s="172"/>
      <c r="BLY6" s="172"/>
      <c r="BLZ6" s="172"/>
      <c r="BMA6" s="172"/>
      <c r="BMB6" s="172"/>
      <c r="BMC6" s="172"/>
      <c r="BMD6" s="172"/>
      <c r="BME6" s="172"/>
      <c r="BMF6" s="172"/>
      <c r="BMG6" s="172"/>
      <c r="BMH6" s="172"/>
      <c r="BMI6" s="172"/>
      <c r="BMJ6" s="172"/>
      <c r="BMK6" s="172"/>
      <c r="BML6" s="172"/>
      <c r="BMM6" s="172"/>
      <c r="BMN6" s="172"/>
      <c r="BMO6" s="172"/>
      <c r="BMP6" s="172"/>
      <c r="BMQ6" s="172"/>
      <c r="BMR6" s="172"/>
      <c r="BMS6" s="172"/>
      <c r="BMT6" s="172"/>
      <c r="BMU6" s="172"/>
      <c r="BMV6" s="172"/>
      <c r="BMW6" s="172"/>
      <c r="BMX6" s="172"/>
      <c r="BMY6" s="172"/>
      <c r="BMZ6" s="172"/>
      <c r="BNA6" s="172"/>
      <c r="BNB6" s="172"/>
      <c r="BNC6" s="172"/>
      <c r="BND6" s="172"/>
      <c r="BNE6" s="172"/>
      <c r="BNF6" s="172"/>
      <c r="BNG6" s="172"/>
      <c r="BNH6" s="172"/>
      <c r="BNI6" s="172"/>
      <c r="BNJ6" s="172"/>
      <c r="BNK6" s="172"/>
      <c r="BNL6" s="172"/>
      <c r="BNM6" s="172"/>
      <c r="BNN6" s="172"/>
      <c r="BNO6" s="172"/>
      <c r="BNP6" s="172"/>
      <c r="BNQ6" s="172"/>
      <c r="BNR6" s="172"/>
      <c r="BNS6" s="172"/>
      <c r="BNT6" s="172"/>
      <c r="BNU6" s="172"/>
      <c r="BNV6" s="172"/>
      <c r="BNW6" s="172"/>
      <c r="BNX6" s="172"/>
      <c r="BNY6" s="172"/>
      <c r="BNZ6" s="172"/>
      <c r="BOA6" s="172"/>
      <c r="BOB6" s="172"/>
      <c r="BOC6" s="172"/>
      <c r="BOD6" s="172"/>
      <c r="BOE6" s="172"/>
      <c r="BOF6" s="172"/>
      <c r="BOG6" s="172"/>
      <c r="BOH6" s="172"/>
      <c r="BOI6" s="172"/>
      <c r="BOJ6" s="172"/>
      <c r="BOK6" s="172"/>
      <c r="BOL6" s="172"/>
      <c r="BOM6" s="172"/>
      <c r="BON6" s="172"/>
      <c r="BOO6" s="172"/>
      <c r="BOP6" s="172"/>
      <c r="BOQ6" s="172"/>
      <c r="BOR6" s="172"/>
      <c r="BOS6" s="172"/>
      <c r="BOT6" s="172"/>
      <c r="BOU6" s="172"/>
      <c r="BOV6" s="172"/>
      <c r="BOW6" s="172"/>
      <c r="BOX6" s="172"/>
      <c r="BOY6" s="172"/>
      <c r="BOZ6" s="172"/>
      <c r="BPA6" s="172"/>
      <c r="BPB6" s="172"/>
      <c r="BPC6" s="172"/>
      <c r="BPD6" s="172"/>
      <c r="BPE6" s="172"/>
      <c r="BPF6" s="172"/>
      <c r="BPG6" s="172"/>
      <c r="BPH6" s="172"/>
      <c r="BPI6" s="172"/>
      <c r="BPJ6" s="172"/>
      <c r="BPK6" s="172"/>
      <c r="BPL6" s="172"/>
      <c r="BPM6" s="172"/>
      <c r="BPN6" s="172"/>
      <c r="BPO6" s="172"/>
      <c r="BPP6" s="172"/>
      <c r="BPQ6" s="172"/>
      <c r="BPR6" s="172"/>
      <c r="BPS6" s="172"/>
      <c r="BPT6" s="172"/>
      <c r="BPU6" s="172"/>
      <c r="BPV6" s="172"/>
      <c r="BPW6" s="172"/>
      <c r="BPX6" s="172"/>
      <c r="BPY6" s="172"/>
      <c r="BPZ6" s="172"/>
      <c r="BQA6" s="172"/>
      <c r="BQB6" s="172"/>
      <c r="BQC6" s="172"/>
      <c r="BQD6" s="172"/>
      <c r="BQE6" s="172"/>
      <c r="BQF6" s="172"/>
      <c r="BQG6" s="172"/>
      <c r="BQH6" s="172"/>
      <c r="BQI6" s="172"/>
      <c r="BQJ6" s="172"/>
      <c r="BQK6" s="172"/>
      <c r="BQL6" s="172"/>
      <c r="BQM6" s="172"/>
      <c r="BQN6" s="172"/>
      <c r="BQO6" s="172"/>
      <c r="BQP6" s="172"/>
      <c r="BQQ6" s="172"/>
      <c r="BQR6" s="172"/>
      <c r="BQS6" s="172"/>
      <c r="BQT6" s="172"/>
      <c r="BQU6" s="172"/>
      <c r="BQV6" s="172"/>
      <c r="BQW6" s="172"/>
      <c r="BQX6" s="172"/>
      <c r="BQY6" s="172"/>
      <c r="BQZ6" s="172"/>
      <c r="BRA6" s="172"/>
      <c r="BRB6" s="172"/>
      <c r="BRC6" s="172"/>
      <c r="BRD6" s="172"/>
      <c r="BRE6" s="172"/>
      <c r="BRF6" s="172"/>
      <c r="BRG6" s="172"/>
      <c r="BRH6" s="172"/>
      <c r="BRI6" s="172"/>
      <c r="BRJ6" s="172"/>
      <c r="BRK6" s="172"/>
      <c r="BRL6" s="172"/>
      <c r="BRM6" s="172"/>
      <c r="BRN6" s="172"/>
      <c r="BRO6" s="172"/>
      <c r="BRP6" s="172"/>
      <c r="BRQ6" s="172"/>
      <c r="BRR6" s="172"/>
      <c r="BRS6" s="172"/>
      <c r="BRT6" s="172"/>
      <c r="BRU6" s="172"/>
      <c r="BRV6" s="172"/>
      <c r="BRW6" s="172"/>
      <c r="BRX6" s="172"/>
      <c r="BRY6" s="172"/>
      <c r="BRZ6" s="172"/>
      <c r="BSA6" s="172"/>
      <c r="BSB6" s="172"/>
      <c r="BSC6" s="172"/>
      <c r="BSD6" s="172"/>
      <c r="BSE6" s="172"/>
      <c r="BSF6" s="172"/>
      <c r="BSG6" s="172"/>
      <c r="BSH6" s="172"/>
      <c r="BSI6" s="172"/>
      <c r="BSJ6" s="172"/>
      <c r="BSK6" s="172"/>
      <c r="BSL6" s="172"/>
      <c r="BSM6" s="172"/>
      <c r="BSN6" s="172"/>
      <c r="BSO6" s="172"/>
      <c r="BSP6" s="172"/>
      <c r="BSQ6" s="172"/>
      <c r="BSR6" s="172"/>
      <c r="BSS6" s="172"/>
      <c r="BST6" s="172"/>
      <c r="BSU6" s="172"/>
      <c r="BSV6" s="172"/>
      <c r="BSW6" s="172"/>
      <c r="BSX6" s="172"/>
      <c r="BSY6" s="172"/>
      <c r="BSZ6" s="172"/>
      <c r="BTA6" s="172"/>
      <c r="BTB6" s="172"/>
      <c r="BTC6" s="172"/>
      <c r="BTD6" s="172"/>
      <c r="BTE6" s="172"/>
      <c r="BTF6" s="172"/>
      <c r="BTG6" s="172"/>
      <c r="BTH6" s="172"/>
      <c r="BTI6" s="172"/>
      <c r="BTJ6" s="172"/>
      <c r="BTK6" s="172"/>
      <c r="BTL6" s="172"/>
      <c r="BTM6" s="172"/>
      <c r="BTN6" s="172"/>
      <c r="BTO6" s="172"/>
      <c r="BTP6" s="172"/>
      <c r="BTQ6" s="172"/>
      <c r="BTR6" s="172"/>
      <c r="BTS6" s="172"/>
      <c r="BTT6" s="172"/>
      <c r="BTU6" s="172"/>
      <c r="BTV6" s="172"/>
      <c r="BTW6" s="172"/>
      <c r="BTX6" s="172"/>
      <c r="BTY6" s="172"/>
      <c r="BTZ6" s="172"/>
      <c r="BUA6" s="172"/>
      <c r="BUB6" s="172"/>
      <c r="BUC6" s="172"/>
      <c r="BUD6" s="172"/>
      <c r="BUE6" s="172"/>
      <c r="BUF6" s="172"/>
      <c r="BUG6" s="172"/>
      <c r="BUH6" s="172"/>
      <c r="BUI6" s="172"/>
      <c r="BUJ6" s="172"/>
      <c r="BUK6" s="172"/>
      <c r="BUL6" s="172"/>
      <c r="BUM6" s="172"/>
      <c r="BUN6" s="172"/>
      <c r="BUO6" s="172"/>
      <c r="BUP6" s="172"/>
      <c r="BUQ6" s="172"/>
      <c r="BUR6" s="172"/>
      <c r="BUS6" s="172"/>
      <c r="BUT6" s="172"/>
      <c r="BUU6" s="172"/>
      <c r="BUV6" s="172"/>
      <c r="BUW6" s="172"/>
      <c r="BUX6" s="172"/>
      <c r="BUY6" s="172"/>
      <c r="BUZ6" s="172"/>
      <c r="BVA6" s="172"/>
      <c r="BVB6" s="172"/>
      <c r="BVC6" s="172"/>
      <c r="BVD6" s="172"/>
      <c r="BVE6" s="172"/>
      <c r="BVF6" s="172"/>
      <c r="BVG6" s="172"/>
      <c r="BVH6" s="172"/>
      <c r="BVI6" s="172"/>
      <c r="BVJ6" s="172"/>
      <c r="BVK6" s="172"/>
      <c r="BVL6" s="172"/>
      <c r="BVM6" s="172"/>
      <c r="BVN6" s="172"/>
      <c r="BVO6" s="172"/>
      <c r="BVP6" s="172"/>
      <c r="BVQ6" s="172"/>
      <c r="BVR6" s="172"/>
      <c r="BVS6" s="172"/>
      <c r="BVT6" s="172"/>
      <c r="BVU6" s="172"/>
      <c r="BVV6" s="172"/>
      <c r="BVW6" s="172"/>
      <c r="BVX6" s="172"/>
      <c r="BVY6" s="172"/>
      <c r="BVZ6" s="172"/>
      <c r="BWA6" s="172"/>
      <c r="BWB6" s="172"/>
      <c r="BWC6" s="172"/>
      <c r="BWD6" s="172"/>
      <c r="BWE6" s="172"/>
      <c r="BWF6" s="172"/>
      <c r="BWG6" s="172"/>
      <c r="BWH6" s="172"/>
      <c r="BWI6" s="172"/>
      <c r="BWJ6" s="172"/>
      <c r="BWK6" s="172"/>
      <c r="BWL6" s="172"/>
      <c r="BWM6" s="172"/>
      <c r="BWN6" s="172"/>
      <c r="BWO6" s="172"/>
      <c r="BWP6" s="172"/>
      <c r="BWQ6" s="172"/>
      <c r="BWR6" s="172"/>
      <c r="BWS6" s="172"/>
      <c r="BWT6" s="172"/>
      <c r="BWU6" s="172"/>
      <c r="BWV6" s="172"/>
      <c r="BWW6" s="172"/>
      <c r="BWX6" s="172"/>
      <c r="BWY6" s="172"/>
      <c r="BWZ6" s="172"/>
      <c r="BXA6" s="172"/>
      <c r="BXB6" s="172"/>
      <c r="BXC6" s="172"/>
      <c r="BXD6" s="172"/>
      <c r="BXE6" s="172"/>
      <c r="BXF6" s="172"/>
      <c r="BXG6" s="172"/>
      <c r="BXH6" s="172"/>
      <c r="BXI6" s="172"/>
      <c r="BXJ6" s="172"/>
      <c r="BXK6" s="172"/>
      <c r="BXL6" s="172"/>
      <c r="BXM6" s="172"/>
      <c r="BXN6" s="172"/>
      <c r="BXO6" s="172"/>
      <c r="BXP6" s="172"/>
      <c r="BXQ6" s="172"/>
      <c r="BXR6" s="172"/>
      <c r="BXS6" s="172"/>
      <c r="BXT6" s="172"/>
      <c r="BXU6" s="172"/>
      <c r="BXV6" s="172"/>
      <c r="BXW6" s="172"/>
      <c r="BXX6" s="172"/>
      <c r="BXY6" s="172"/>
      <c r="BXZ6" s="172"/>
      <c r="BYA6" s="172"/>
      <c r="BYB6" s="172"/>
      <c r="BYC6" s="172"/>
      <c r="BYD6" s="172"/>
      <c r="BYE6" s="172"/>
      <c r="BYF6" s="172"/>
      <c r="BYG6" s="172"/>
      <c r="BYH6" s="172"/>
      <c r="BYI6" s="172"/>
      <c r="BYJ6" s="172"/>
      <c r="BYK6" s="172"/>
      <c r="BYL6" s="172"/>
      <c r="BYM6" s="172"/>
      <c r="BYN6" s="172"/>
      <c r="BYO6" s="172"/>
      <c r="BYP6" s="172"/>
      <c r="BYQ6" s="172"/>
      <c r="BYR6" s="172"/>
      <c r="BYS6" s="172"/>
      <c r="BYT6" s="172"/>
      <c r="BYU6" s="172"/>
      <c r="BYV6" s="172"/>
      <c r="BYW6" s="172"/>
      <c r="BYX6" s="172"/>
      <c r="BYY6" s="172"/>
      <c r="BYZ6" s="172"/>
      <c r="BZA6" s="172"/>
      <c r="BZB6" s="172"/>
      <c r="BZC6" s="172"/>
      <c r="BZD6" s="172"/>
      <c r="BZE6" s="172"/>
      <c r="BZF6" s="172"/>
      <c r="BZG6" s="172"/>
      <c r="BZH6" s="172"/>
      <c r="BZI6" s="172"/>
      <c r="BZJ6" s="172"/>
      <c r="BZK6" s="172"/>
      <c r="BZL6" s="172"/>
      <c r="BZM6" s="172"/>
      <c r="BZN6" s="172"/>
      <c r="BZO6" s="172"/>
      <c r="BZP6" s="172"/>
      <c r="BZQ6" s="172"/>
      <c r="BZR6" s="172"/>
      <c r="BZS6" s="172"/>
      <c r="BZT6" s="172"/>
      <c r="BZU6" s="172"/>
      <c r="BZV6" s="172"/>
      <c r="BZW6" s="172"/>
      <c r="BZX6" s="172"/>
      <c r="BZY6" s="172"/>
      <c r="BZZ6" s="172"/>
      <c r="CAA6" s="172"/>
      <c r="CAB6" s="172"/>
      <c r="CAC6" s="172"/>
      <c r="CAD6" s="172"/>
      <c r="CAE6" s="172"/>
      <c r="CAF6" s="172"/>
      <c r="CAG6" s="172"/>
      <c r="CAH6" s="172"/>
      <c r="CAI6" s="172"/>
      <c r="CAJ6" s="172"/>
      <c r="CAK6" s="172"/>
      <c r="CAL6" s="172"/>
      <c r="CAM6" s="172"/>
      <c r="CAN6" s="172"/>
      <c r="CAO6" s="172"/>
      <c r="CAP6" s="172"/>
      <c r="CAQ6" s="172"/>
      <c r="CAR6" s="172"/>
      <c r="CAS6" s="172"/>
      <c r="CAT6" s="172"/>
      <c r="CAU6" s="172"/>
      <c r="CAV6" s="172"/>
      <c r="CAW6" s="172"/>
      <c r="CAX6" s="172"/>
      <c r="CAY6" s="172"/>
      <c r="CAZ6" s="172"/>
      <c r="CBA6" s="172"/>
      <c r="CBB6" s="172"/>
      <c r="CBC6" s="172"/>
      <c r="CBD6" s="172"/>
      <c r="CBE6" s="172"/>
      <c r="CBF6" s="172"/>
      <c r="CBG6" s="172"/>
      <c r="CBH6" s="172"/>
      <c r="CBI6" s="172"/>
      <c r="CBJ6" s="172"/>
      <c r="CBK6" s="172"/>
      <c r="CBL6" s="172"/>
      <c r="CBM6" s="172"/>
      <c r="CBN6" s="172"/>
      <c r="CBO6" s="172"/>
      <c r="CBP6" s="172"/>
      <c r="CBQ6" s="172"/>
      <c r="CBR6" s="172"/>
      <c r="CBS6" s="172"/>
      <c r="CBT6" s="172"/>
      <c r="CBU6" s="172"/>
      <c r="CBV6" s="172"/>
      <c r="CBW6" s="172"/>
      <c r="CBX6" s="172"/>
      <c r="CBY6" s="172"/>
      <c r="CBZ6" s="172"/>
      <c r="CCA6" s="172"/>
      <c r="CCB6" s="172"/>
      <c r="CCC6" s="172"/>
      <c r="CCD6" s="172"/>
      <c r="CCE6" s="172"/>
      <c r="CCF6" s="172"/>
      <c r="CCG6" s="172"/>
      <c r="CCH6" s="172"/>
      <c r="CCI6" s="172"/>
      <c r="CCJ6" s="172"/>
      <c r="CCK6" s="172"/>
      <c r="CCL6" s="172"/>
      <c r="CCM6" s="172"/>
      <c r="CCN6" s="172"/>
      <c r="CCO6" s="172"/>
      <c r="CCP6" s="172"/>
      <c r="CCQ6" s="172"/>
      <c r="CCR6" s="172"/>
      <c r="CCS6" s="172"/>
      <c r="CCT6" s="172"/>
      <c r="CCU6" s="172"/>
      <c r="CCV6" s="172"/>
      <c r="CCW6" s="172"/>
      <c r="CCX6" s="172"/>
      <c r="CCY6" s="172"/>
      <c r="CCZ6" s="172"/>
      <c r="CDA6" s="172"/>
      <c r="CDB6" s="172"/>
      <c r="CDC6" s="172"/>
      <c r="CDD6" s="172"/>
      <c r="CDE6" s="172"/>
      <c r="CDF6" s="172"/>
      <c r="CDG6" s="172"/>
      <c r="CDH6" s="172"/>
      <c r="CDI6" s="172"/>
      <c r="CDJ6" s="172"/>
      <c r="CDK6" s="172"/>
      <c r="CDL6" s="172"/>
      <c r="CDM6" s="172"/>
      <c r="CDN6" s="172"/>
      <c r="CDO6" s="172"/>
      <c r="CDP6" s="172"/>
      <c r="CDQ6" s="172"/>
      <c r="CDR6" s="172"/>
      <c r="CDS6" s="172"/>
      <c r="CDT6" s="172"/>
      <c r="CDU6" s="172"/>
      <c r="CDV6" s="172"/>
      <c r="CDW6" s="172"/>
      <c r="CDX6" s="172"/>
      <c r="CDY6" s="172"/>
      <c r="CDZ6" s="172"/>
      <c r="CEA6" s="172"/>
      <c r="CEB6" s="172"/>
      <c r="CEC6" s="172"/>
      <c r="CED6" s="172"/>
      <c r="CEE6" s="172"/>
      <c r="CEF6" s="172"/>
      <c r="CEG6" s="172"/>
      <c r="CEH6" s="172"/>
      <c r="CEI6" s="172"/>
      <c r="CEJ6" s="172"/>
      <c r="CEK6" s="172"/>
      <c r="CEL6" s="172"/>
      <c r="CEM6" s="172"/>
      <c r="CEN6" s="172"/>
      <c r="CEO6" s="172"/>
      <c r="CEP6" s="172"/>
      <c r="CEQ6" s="172"/>
      <c r="CER6" s="172"/>
      <c r="CES6" s="172"/>
      <c r="CET6" s="172"/>
      <c r="CEU6" s="172"/>
      <c r="CEV6" s="172"/>
      <c r="CEW6" s="172"/>
      <c r="CEX6" s="172"/>
      <c r="CEY6" s="172"/>
      <c r="CEZ6" s="172"/>
      <c r="CFA6" s="172"/>
      <c r="CFB6" s="172"/>
      <c r="CFC6" s="172"/>
      <c r="CFD6" s="172"/>
      <c r="CFE6" s="172"/>
      <c r="CFF6" s="172"/>
      <c r="CFG6" s="172"/>
      <c r="CFH6" s="172"/>
      <c r="CFI6" s="172"/>
      <c r="CFJ6" s="172"/>
      <c r="CFK6" s="172"/>
      <c r="CFL6" s="172"/>
      <c r="CFM6" s="172"/>
      <c r="CFN6" s="172"/>
      <c r="CFO6" s="172"/>
      <c r="CFP6" s="172"/>
      <c r="CFQ6" s="172"/>
      <c r="CFR6" s="172"/>
      <c r="CFS6" s="172"/>
      <c r="CFT6" s="172"/>
      <c r="CFU6" s="172"/>
      <c r="CFV6" s="172"/>
      <c r="CFW6" s="172"/>
      <c r="CFX6" s="172"/>
      <c r="CFY6" s="172"/>
      <c r="CFZ6" s="172"/>
      <c r="CGA6" s="172"/>
      <c r="CGB6" s="172"/>
      <c r="CGC6" s="172"/>
      <c r="CGD6" s="172"/>
      <c r="CGE6" s="172"/>
      <c r="CGF6" s="172"/>
      <c r="CGG6" s="172"/>
      <c r="CGH6" s="172"/>
      <c r="CGI6" s="172"/>
      <c r="CGJ6" s="172"/>
      <c r="CGK6" s="172"/>
      <c r="CGL6" s="172"/>
      <c r="CGM6" s="172"/>
      <c r="CGN6" s="172"/>
      <c r="CGO6" s="172"/>
      <c r="CGP6" s="172"/>
      <c r="CGQ6" s="172"/>
      <c r="CGR6" s="172"/>
      <c r="CGS6" s="172"/>
      <c r="CGT6" s="172"/>
      <c r="CGU6" s="172"/>
      <c r="CGV6" s="172"/>
      <c r="CGW6" s="172"/>
      <c r="CGX6" s="172"/>
      <c r="CGY6" s="172"/>
      <c r="CGZ6" s="172"/>
      <c r="CHA6" s="172"/>
      <c r="CHB6" s="172"/>
      <c r="CHC6" s="172"/>
      <c r="CHD6" s="172"/>
      <c r="CHE6" s="172"/>
      <c r="CHF6" s="172"/>
      <c r="CHG6" s="172"/>
      <c r="CHH6" s="172"/>
      <c r="CHI6" s="172"/>
      <c r="CHJ6" s="172"/>
      <c r="CHK6" s="172"/>
      <c r="CHL6" s="172"/>
      <c r="CHM6" s="172"/>
      <c r="CHN6" s="172"/>
      <c r="CHO6" s="172"/>
      <c r="CHP6" s="172"/>
      <c r="CHQ6" s="172"/>
      <c r="CHR6" s="172"/>
      <c r="CHS6" s="172"/>
      <c r="CHT6" s="172"/>
      <c r="CHU6" s="172"/>
      <c r="CHV6" s="172"/>
      <c r="CHW6" s="172"/>
      <c r="CHX6" s="172"/>
      <c r="CHY6" s="172"/>
      <c r="CHZ6" s="172"/>
      <c r="CIA6" s="172"/>
      <c r="CIB6" s="172"/>
      <c r="CIC6" s="172"/>
      <c r="CID6" s="172"/>
      <c r="CIE6" s="172"/>
      <c r="CIF6" s="172"/>
      <c r="CIG6" s="172"/>
      <c r="CIH6" s="172"/>
      <c r="CII6" s="172"/>
      <c r="CIJ6" s="172"/>
      <c r="CIK6" s="172"/>
      <c r="CIL6" s="172"/>
      <c r="CIM6" s="172"/>
      <c r="CIN6" s="172"/>
      <c r="CIO6" s="172"/>
      <c r="CIP6" s="172"/>
      <c r="CIQ6" s="172"/>
      <c r="CIR6" s="172"/>
      <c r="CIS6" s="172"/>
      <c r="CIT6" s="172"/>
      <c r="CIU6" s="172"/>
      <c r="CIV6" s="172"/>
      <c r="CIW6" s="172"/>
      <c r="CIX6" s="172"/>
      <c r="CIY6" s="172"/>
      <c r="CIZ6" s="172"/>
      <c r="CJA6" s="172"/>
      <c r="CJB6" s="172"/>
      <c r="CJC6" s="172"/>
      <c r="CJD6" s="172"/>
      <c r="CJE6" s="172"/>
      <c r="CJF6" s="172"/>
      <c r="CJG6" s="172"/>
      <c r="CJH6" s="172"/>
      <c r="CJI6" s="172"/>
      <c r="CJJ6" s="172"/>
      <c r="CJK6" s="172"/>
      <c r="CJL6" s="172"/>
      <c r="CJM6" s="172"/>
      <c r="CJN6" s="172"/>
      <c r="CJO6" s="172"/>
      <c r="CJP6" s="172"/>
      <c r="CJQ6" s="172"/>
      <c r="CJR6" s="172"/>
      <c r="CJS6" s="172"/>
      <c r="CJT6" s="172"/>
      <c r="CJU6" s="172"/>
      <c r="CJV6" s="172"/>
      <c r="CJW6" s="172"/>
      <c r="CJX6" s="172"/>
      <c r="CJY6" s="172"/>
      <c r="CJZ6" s="172"/>
      <c r="CKA6" s="172"/>
      <c r="CKB6" s="172"/>
      <c r="CKC6" s="172"/>
      <c r="CKD6" s="172"/>
      <c r="CKE6" s="172"/>
      <c r="CKF6" s="172"/>
      <c r="CKG6" s="172"/>
      <c r="CKH6" s="172"/>
      <c r="CKI6" s="172"/>
      <c r="CKJ6" s="172"/>
      <c r="CKK6" s="172"/>
      <c r="CKL6" s="172"/>
      <c r="CKM6" s="172"/>
      <c r="CKN6" s="172"/>
      <c r="CKO6" s="172"/>
      <c r="CKP6" s="172"/>
      <c r="CKQ6" s="172"/>
      <c r="CKR6" s="172"/>
      <c r="CKS6" s="172"/>
      <c r="CKT6" s="172"/>
      <c r="CKU6" s="172"/>
      <c r="CKV6" s="172"/>
      <c r="CKW6" s="172"/>
      <c r="CKX6" s="172"/>
      <c r="CKY6" s="172"/>
      <c r="CKZ6" s="172"/>
      <c r="CLA6" s="172"/>
      <c r="CLB6" s="172"/>
      <c r="CLC6" s="172"/>
      <c r="CLD6" s="172"/>
      <c r="CLE6" s="172"/>
      <c r="CLF6" s="172"/>
      <c r="CLG6" s="172"/>
      <c r="CLH6" s="172"/>
      <c r="CLI6" s="172"/>
      <c r="CLJ6" s="172"/>
      <c r="CLK6" s="172"/>
      <c r="CLL6" s="172"/>
      <c r="CLM6" s="172"/>
      <c r="CLN6" s="172"/>
      <c r="CLO6" s="172"/>
      <c r="CLP6" s="172"/>
      <c r="CLQ6" s="172"/>
      <c r="CLR6" s="172"/>
      <c r="CLS6" s="172"/>
      <c r="CLT6" s="172"/>
      <c r="CLU6" s="172"/>
      <c r="CLV6" s="172"/>
      <c r="CLW6" s="172"/>
      <c r="CLX6" s="172"/>
      <c r="CLY6" s="172"/>
      <c r="CLZ6" s="172"/>
      <c r="CMA6" s="172"/>
      <c r="CMB6" s="172"/>
      <c r="CMC6" s="172"/>
      <c r="CMD6" s="172"/>
      <c r="CME6" s="172"/>
      <c r="CMF6" s="172"/>
      <c r="CMG6" s="172"/>
      <c r="CMH6" s="172"/>
      <c r="CMI6" s="172"/>
      <c r="CMJ6" s="172"/>
      <c r="CMK6" s="172"/>
      <c r="CML6" s="172"/>
      <c r="CMM6" s="172"/>
      <c r="CMN6" s="172"/>
      <c r="CMO6" s="172"/>
      <c r="CMP6" s="172"/>
      <c r="CMQ6" s="172"/>
      <c r="CMR6" s="172"/>
      <c r="CMS6" s="172"/>
      <c r="CMT6" s="172"/>
      <c r="CMU6" s="172"/>
      <c r="CMV6" s="172"/>
      <c r="CMW6" s="172"/>
      <c r="CMX6" s="172"/>
      <c r="CMY6" s="172"/>
      <c r="CMZ6" s="172"/>
      <c r="CNA6" s="172"/>
      <c r="CNB6" s="172"/>
      <c r="CNC6" s="172"/>
      <c r="CND6" s="172"/>
      <c r="CNE6" s="172"/>
      <c r="CNF6" s="172"/>
      <c r="CNG6" s="172"/>
      <c r="CNH6" s="172"/>
      <c r="CNI6" s="172"/>
      <c r="CNJ6" s="172"/>
      <c r="CNK6" s="172"/>
      <c r="CNL6" s="172"/>
      <c r="CNM6" s="172"/>
      <c r="CNN6" s="172"/>
      <c r="CNO6" s="172"/>
      <c r="CNP6" s="172"/>
      <c r="CNQ6" s="172"/>
      <c r="CNR6" s="172"/>
      <c r="CNS6" s="172"/>
      <c r="CNT6" s="172"/>
      <c r="CNU6" s="172"/>
      <c r="CNV6" s="172"/>
      <c r="CNW6" s="172"/>
      <c r="CNX6" s="172"/>
      <c r="CNY6" s="172"/>
      <c r="CNZ6" s="172"/>
      <c r="COA6" s="172"/>
      <c r="COB6" s="172"/>
      <c r="COC6" s="172"/>
      <c r="COD6" s="172"/>
      <c r="COE6" s="172"/>
      <c r="COF6" s="172"/>
      <c r="COG6" s="172"/>
      <c r="COH6" s="172"/>
      <c r="COI6" s="172"/>
      <c r="COJ6" s="172"/>
      <c r="COK6" s="172"/>
      <c r="COL6" s="172"/>
      <c r="COM6" s="172"/>
      <c r="CON6" s="172"/>
      <c r="COO6" s="172"/>
      <c r="COP6" s="172"/>
      <c r="COQ6" s="172"/>
      <c r="COR6" s="172"/>
      <c r="COS6" s="172"/>
      <c r="COT6" s="172"/>
      <c r="COU6" s="172"/>
      <c r="COV6" s="172"/>
      <c r="COW6" s="172"/>
      <c r="COX6" s="172"/>
      <c r="COY6" s="172"/>
      <c r="COZ6" s="172"/>
      <c r="CPA6" s="172"/>
      <c r="CPB6" s="172"/>
      <c r="CPC6" s="172"/>
      <c r="CPD6" s="172"/>
      <c r="CPE6" s="172"/>
      <c r="CPF6" s="172"/>
      <c r="CPG6" s="172"/>
      <c r="CPH6" s="172"/>
      <c r="CPI6" s="172"/>
      <c r="CPJ6" s="172"/>
      <c r="CPK6" s="172"/>
      <c r="CPL6" s="172"/>
      <c r="CPM6" s="172"/>
      <c r="CPN6" s="172"/>
      <c r="CPO6" s="172"/>
      <c r="CPP6" s="172"/>
      <c r="CPQ6" s="172"/>
      <c r="CPR6" s="172"/>
      <c r="CPS6" s="172"/>
      <c r="CPT6" s="172"/>
      <c r="CPU6" s="172"/>
      <c r="CPV6" s="172"/>
      <c r="CPW6" s="172"/>
      <c r="CPX6" s="172"/>
      <c r="CPY6" s="172"/>
      <c r="CPZ6" s="172"/>
      <c r="CQA6" s="172"/>
      <c r="CQB6" s="172"/>
      <c r="CQC6" s="172"/>
      <c r="CQD6" s="172"/>
      <c r="CQE6" s="172"/>
      <c r="CQF6" s="172"/>
      <c r="CQG6" s="172"/>
      <c r="CQH6" s="172"/>
      <c r="CQI6" s="172"/>
      <c r="CQJ6" s="172"/>
      <c r="CQK6" s="172"/>
      <c r="CQL6" s="172"/>
      <c r="CQM6" s="172"/>
      <c r="CQN6" s="172"/>
      <c r="CQO6" s="172"/>
      <c r="CQP6" s="172"/>
      <c r="CQQ6" s="172"/>
      <c r="CQR6" s="172"/>
      <c r="CQS6" s="172"/>
      <c r="CQT6" s="172"/>
      <c r="CQU6" s="172"/>
      <c r="CQV6" s="172"/>
      <c r="CQW6" s="172"/>
      <c r="CQX6" s="172"/>
      <c r="CQY6" s="172"/>
      <c r="CQZ6" s="172"/>
      <c r="CRA6" s="172"/>
      <c r="CRB6" s="172"/>
      <c r="CRC6" s="172"/>
      <c r="CRD6" s="172"/>
      <c r="CRE6" s="172"/>
      <c r="CRF6" s="172"/>
      <c r="CRG6" s="172"/>
      <c r="CRH6" s="172"/>
      <c r="CRI6" s="172"/>
      <c r="CRJ6" s="172"/>
      <c r="CRK6" s="172"/>
      <c r="CRL6" s="172"/>
      <c r="CRM6" s="172"/>
      <c r="CRN6" s="172"/>
      <c r="CRO6" s="172"/>
      <c r="CRP6" s="172"/>
      <c r="CRQ6" s="172"/>
      <c r="CRR6" s="172"/>
      <c r="CRS6" s="172"/>
      <c r="CRT6" s="172"/>
      <c r="CRU6" s="172"/>
      <c r="CRV6" s="172"/>
      <c r="CRW6" s="172"/>
      <c r="CRX6" s="172"/>
      <c r="CRY6" s="172"/>
      <c r="CRZ6" s="172"/>
      <c r="CSA6" s="172"/>
      <c r="CSB6" s="172"/>
      <c r="CSC6" s="172"/>
      <c r="CSD6" s="172"/>
      <c r="CSE6" s="172"/>
      <c r="CSF6" s="172"/>
      <c r="CSG6" s="172"/>
      <c r="CSH6" s="172"/>
      <c r="CSI6" s="172"/>
      <c r="CSJ6" s="172"/>
      <c r="CSK6" s="172"/>
      <c r="CSL6" s="172"/>
      <c r="CSM6" s="172"/>
      <c r="CSN6" s="172"/>
      <c r="CSO6" s="172"/>
      <c r="CSP6" s="172"/>
      <c r="CSQ6" s="172"/>
      <c r="CSR6" s="172"/>
      <c r="CSS6" s="172"/>
      <c r="CST6" s="172"/>
      <c r="CSU6" s="172"/>
      <c r="CSV6" s="172"/>
      <c r="CSW6" s="172"/>
      <c r="CSX6" s="172"/>
      <c r="CSY6" s="172"/>
      <c r="CSZ6" s="172"/>
      <c r="CTA6" s="172"/>
      <c r="CTB6" s="172"/>
      <c r="CTC6" s="172"/>
      <c r="CTD6" s="172"/>
      <c r="CTE6" s="172"/>
      <c r="CTF6" s="172"/>
      <c r="CTG6" s="172"/>
      <c r="CTH6" s="172"/>
      <c r="CTI6" s="172"/>
      <c r="CTJ6" s="172"/>
      <c r="CTK6" s="172"/>
      <c r="CTL6" s="172"/>
      <c r="CTM6" s="172"/>
      <c r="CTN6" s="172"/>
      <c r="CTO6" s="172"/>
      <c r="CTP6" s="172"/>
      <c r="CTQ6" s="172"/>
      <c r="CTR6" s="172"/>
      <c r="CTS6" s="172"/>
      <c r="CTT6" s="172"/>
      <c r="CTU6" s="172"/>
      <c r="CTV6" s="172"/>
      <c r="CTW6" s="172"/>
      <c r="CTX6" s="172"/>
      <c r="CTY6" s="172"/>
      <c r="CTZ6" s="172"/>
      <c r="CUA6" s="172"/>
      <c r="CUB6" s="172"/>
      <c r="CUC6" s="172"/>
      <c r="CUD6" s="172"/>
      <c r="CUE6" s="172"/>
      <c r="CUF6" s="172"/>
      <c r="CUG6" s="172"/>
      <c r="CUH6" s="172"/>
      <c r="CUI6" s="172"/>
      <c r="CUJ6" s="172"/>
      <c r="CUK6" s="172"/>
      <c r="CUL6" s="172"/>
      <c r="CUM6" s="172"/>
      <c r="CUN6" s="172"/>
      <c r="CUO6" s="172"/>
      <c r="CUP6" s="172"/>
      <c r="CUQ6" s="172"/>
      <c r="CUR6" s="172"/>
      <c r="CUS6" s="172"/>
      <c r="CUT6" s="172"/>
      <c r="CUU6" s="172"/>
      <c r="CUV6" s="172"/>
      <c r="CUW6" s="172"/>
      <c r="CUX6" s="172"/>
      <c r="CUY6" s="172"/>
      <c r="CUZ6" s="172"/>
      <c r="CVA6" s="172"/>
      <c r="CVB6" s="172"/>
      <c r="CVC6" s="172"/>
      <c r="CVD6" s="172"/>
      <c r="CVE6" s="172"/>
      <c r="CVF6" s="172"/>
      <c r="CVG6" s="172"/>
      <c r="CVH6" s="172"/>
      <c r="CVI6" s="172"/>
      <c r="CVJ6" s="172"/>
      <c r="CVK6" s="172"/>
      <c r="CVL6" s="172"/>
      <c r="CVM6" s="172"/>
      <c r="CVN6" s="172"/>
      <c r="CVO6" s="172"/>
      <c r="CVP6" s="172"/>
      <c r="CVQ6" s="172"/>
      <c r="CVR6" s="172"/>
      <c r="CVS6" s="172"/>
      <c r="CVT6" s="172"/>
      <c r="CVU6" s="172"/>
      <c r="CVV6" s="172"/>
      <c r="CVW6" s="172"/>
      <c r="CVX6" s="172"/>
      <c r="CVY6" s="172"/>
      <c r="CVZ6" s="172"/>
      <c r="CWA6" s="172"/>
      <c r="CWB6" s="172"/>
      <c r="CWC6" s="172"/>
      <c r="CWD6" s="172"/>
      <c r="CWE6" s="172"/>
      <c r="CWF6" s="172"/>
      <c r="CWG6" s="172"/>
      <c r="CWH6" s="172"/>
      <c r="CWI6" s="172"/>
      <c r="CWJ6" s="172"/>
      <c r="CWK6" s="172"/>
      <c r="CWL6" s="172"/>
      <c r="CWM6" s="172"/>
      <c r="CWN6" s="172"/>
      <c r="CWO6" s="172"/>
      <c r="CWP6" s="172"/>
      <c r="CWQ6" s="172"/>
      <c r="CWR6" s="172"/>
      <c r="CWS6" s="172"/>
      <c r="CWT6" s="172"/>
      <c r="CWU6" s="172"/>
      <c r="CWV6" s="172"/>
      <c r="CWW6" s="172"/>
      <c r="CWX6" s="172"/>
      <c r="CWY6" s="172"/>
      <c r="CWZ6" s="172"/>
      <c r="CXA6" s="172"/>
      <c r="CXB6" s="172"/>
      <c r="CXC6" s="172"/>
      <c r="CXD6" s="172"/>
      <c r="CXE6" s="172"/>
      <c r="CXF6" s="172"/>
      <c r="CXG6" s="172"/>
      <c r="CXH6" s="172"/>
      <c r="CXI6" s="172"/>
      <c r="CXJ6" s="172"/>
      <c r="CXK6" s="172"/>
      <c r="CXL6" s="172"/>
      <c r="CXM6" s="172"/>
      <c r="CXN6" s="172"/>
      <c r="CXO6" s="172"/>
      <c r="CXP6" s="172"/>
      <c r="CXQ6" s="172"/>
      <c r="CXR6" s="172"/>
      <c r="CXS6" s="172"/>
      <c r="CXT6" s="172"/>
      <c r="CXU6" s="172"/>
      <c r="CXV6" s="172"/>
      <c r="CXW6" s="172"/>
      <c r="CXX6" s="172"/>
      <c r="CXY6" s="172"/>
      <c r="CXZ6" s="172"/>
      <c r="CYA6" s="172"/>
      <c r="CYB6" s="172"/>
      <c r="CYC6" s="172"/>
      <c r="CYD6" s="172"/>
      <c r="CYE6" s="172"/>
      <c r="CYF6" s="172"/>
      <c r="CYG6" s="172"/>
      <c r="CYH6" s="172"/>
      <c r="CYI6" s="172"/>
      <c r="CYJ6" s="172"/>
      <c r="CYK6" s="172"/>
      <c r="CYL6" s="172"/>
      <c r="CYM6" s="172"/>
      <c r="CYN6" s="172"/>
      <c r="CYO6" s="172"/>
      <c r="CYP6" s="172"/>
      <c r="CYQ6" s="172"/>
      <c r="CYR6" s="172"/>
      <c r="CYS6" s="172"/>
      <c r="CYT6" s="172"/>
      <c r="CYU6" s="172"/>
      <c r="CYV6" s="172"/>
      <c r="CYW6" s="172"/>
      <c r="CYX6" s="172"/>
      <c r="CYY6" s="172"/>
      <c r="CYZ6" s="172"/>
      <c r="CZA6" s="172"/>
      <c r="CZB6" s="172"/>
      <c r="CZC6" s="172"/>
      <c r="CZD6" s="172"/>
      <c r="CZE6" s="172"/>
      <c r="CZF6" s="172"/>
      <c r="CZG6" s="172"/>
      <c r="CZH6" s="172"/>
      <c r="CZI6" s="172"/>
      <c r="CZJ6" s="172"/>
      <c r="CZK6" s="172"/>
      <c r="CZL6" s="172"/>
      <c r="CZM6" s="172"/>
      <c r="CZN6" s="172"/>
      <c r="CZO6" s="172"/>
      <c r="CZP6" s="172"/>
      <c r="CZQ6" s="172"/>
      <c r="CZR6" s="172"/>
      <c r="CZS6" s="172"/>
      <c r="CZT6" s="172"/>
      <c r="CZU6" s="172"/>
      <c r="CZV6" s="172"/>
      <c r="CZW6" s="172"/>
      <c r="CZX6" s="172"/>
      <c r="CZY6" s="172"/>
      <c r="CZZ6" s="172"/>
      <c r="DAA6" s="172"/>
      <c r="DAB6" s="172"/>
      <c r="DAC6" s="172"/>
      <c r="DAD6" s="172"/>
      <c r="DAE6" s="172"/>
      <c r="DAF6" s="172"/>
      <c r="DAG6" s="172"/>
      <c r="DAH6" s="172"/>
      <c r="DAI6" s="172"/>
      <c r="DAJ6" s="172"/>
      <c r="DAK6" s="172"/>
      <c r="DAL6" s="172"/>
      <c r="DAM6" s="172"/>
      <c r="DAN6" s="172"/>
      <c r="DAO6" s="172"/>
      <c r="DAP6" s="172"/>
      <c r="DAQ6" s="172"/>
      <c r="DAR6" s="172"/>
      <c r="DAS6" s="172"/>
      <c r="DAT6" s="172"/>
      <c r="DAU6" s="172"/>
      <c r="DAV6" s="172"/>
      <c r="DAW6" s="172"/>
      <c r="DAX6" s="172"/>
      <c r="DAY6" s="172"/>
      <c r="DAZ6" s="172"/>
      <c r="DBA6" s="172"/>
      <c r="DBB6" s="172"/>
      <c r="DBC6" s="172"/>
      <c r="DBD6" s="172"/>
      <c r="DBE6" s="172"/>
      <c r="DBF6" s="172"/>
      <c r="DBG6" s="172"/>
      <c r="DBH6" s="172"/>
      <c r="DBI6" s="172"/>
      <c r="DBJ6" s="172"/>
      <c r="DBK6" s="172"/>
      <c r="DBL6" s="172"/>
      <c r="DBM6" s="172"/>
      <c r="DBN6" s="172"/>
      <c r="DBO6" s="172"/>
      <c r="DBP6" s="172"/>
      <c r="DBQ6" s="172"/>
      <c r="DBR6" s="172"/>
      <c r="DBS6" s="172"/>
      <c r="DBT6" s="172"/>
      <c r="DBU6" s="172"/>
      <c r="DBV6" s="172"/>
      <c r="DBW6" s="172"/>
      <c r="DBX6" s="172"/>
      <c r="DBY6" s="172"/>
      <c r="DBZ6" s="172"/>
      <c r="DCA6" s="172"/>
      <c r="DCB6" s="172"/>
      <c r="DCC6" s="172"/>
      <c r="DCD6" s="172"/>
      <c r="DCE6" s="172"/>
      <c r="DCF6" s="172"/>
      <c r="DCG6" s="172"/>
      <c r="DCH6" s="172"/>
      <c r="DCI6" s="172"/>
      <c r="DCJ6" s="172"/>
      <c r="DCK6" s="172"/>
      <c r="DCL6" s="172"/>
      <c r="DCM6" s="172"/>
      <c r="DCN6" s="172"/>
      <c r="DCO6" s="172"/>
      <c r="DCP6" s="172"/>
      <c r="DCQ6" s="172"/>
      <c r="DCR6" s="172"/>
      <c r="DCS6" s="172"/>
      <c r="DCT6" s="172"/>
      <c r="DCU6" s="172"/>
      <c r="DCV6" s="172"/>
      <c r="DCW6" s="172"/>
      <c r="DCX6" s="172"/>
      <c r="DCY6" s="172"/>
      <c r="DCZ6" s="172"/>
      <c r="DDA6" s="172"/>
      <c r="DDB6" s="172"/>
      <c r="DDC6" s="172"/>
      <c r="DDD6" s="172"/>
      <c r="DDE6" s="172"/>
      <c r="DDF6" s="172"/>
      <c r="DDG6" s="172"/>
      <c r="DDH6" s="172"/>
      <c r="DDI6" s="172"/>
      <c r="DDJ6" s="172"/>
      <c r="DDK6" s="172"/>
      <c r="DDL6" s="172"/>
      <c r="DDM6" s="172"/>
      <c r="DDN6" s="172"/>
      <c r="DDO6" s="172"/>
      <c r="DDP6" s="172"/>
      <c r="DDQ6" s="172"/>
      <c r="DDR6" s="172"/>
      <c r="DDS6" s="172"/>
      <c r="DDT6" s="172"/>
      <c r="DDU6" s="172"/>
      <c r="DDV6" s="172"/>
      <c r="DDW6" s="172"/>
      <c r="DDX6" s="172"/>
      <c r="DDY6" s="172"/>
      <c r="DDZ6" s="172"/>
      <c r="DEA6" s="172"/>
      <c r="DEB6" s="172"/>
      <c r="DEC6" s="172"/>
      <c r="DED6" s="172"/>
      <c r="DEE6" s="172"/>
      <c r="DEF6" s="172"/>
      <c r="DEG6" s="172"/>
      <c r="DEH6" s="172"/>
      <c r="DEI6" s="172"/>
      <c r="DEJ6" s="172"/>
      <c r="DEK6" s="172"/>
      <c r="DEL6" s="172"/>
      <c r="DEM6" s="172"/>
      <c r="DEN6" s="172"/>
      <c r="DEO6" s="172"/>
      <c r="DEP6" s="172"/>
      <c r="DEQ6" s="172"/>
      <c r="DER6" s="172"/>
      <c r="DES6" s="172"/>
      <c r="DET6" s="172"/>
      <c r="DEU6" s="172"/>
      <c r="DEV6" s="172"/>
      <c r="DEW6" s="172"/>
      <c r="DEX6" s="172"/>
      <c r="DEY6" s="172"/>
      <c r="DEZ6" s="172"/>
      <c r="DFA6" s="172"/>
      <c r="DFB6" s="172"/>
      <c r="DFC6" s="172"/>
      <c r="DFD6" s="172"/>
      <c r="DFE6" s="172"/>
      <c r="DFF6" s="172"/>
      <c r="DFG6" s="172"/>
      <c r="DFH6" s="172"/>
      <c r="DFI6" s="172"/>
      <c r="DFJ6" s="172"/>
      <c r="DFK6" s="172"/>
      <c r="DFL6" s="172"/>
      <c r="DFM6" s="172"/>
      <c r="DFN6" s="172"/>
      <c r="DFO6" s="172"/>
      <c r="DFP6" s="172"/>
      <c r="DFQ6" s="172"/>
      <c r="DFR6" s="172"/>
      <c r="DFS6" s="172"/>
      <c r="DFT6" s="172"/>
      <c r="DFU6" s="172"/>
      <c r="DFV6" s="172"/>
      <c r="DFW6" s="172"/>
      <c r="DFX6" s="172"/>
      <c r="DFY6" s="172"/>
      <c r="DFZ6" s="172"/>
      <c r="DGA6" s="172"/>
      <c r="DGB6" s="172"/>
      <c r="DGC6" s="172"/>
      <c r="DGD6" s="172"/>
      <c r="DGE6" s="172"/>
      <c r="DGF6" s="172"/>
      <c r="DGG6" s="172"/>
      <c r="DGH6" s="172"/>
      <c r="DGI6" s="172"/>
      <c r="DGJ6" s="172"/>
      <c r="DGK6" s="172"/>
      <c r="DGL6" s="172"/>
      <c r="DGM6" s="172"/>
      <c r="DGN6" s="172"/>
      <c r="DGO6" s="172"/>
      <c r="DGP6" s="172"/>
      <c r="DGQ6" s="172"/>
      <c r="DGR6" s="172"/>
      <c r="DGS6" s="172"/>
      <c r="DGT6" s="172"/>
      <c r="DGU6" s="172"/>
      <c r="DGV6" s="172"/>
      <c r="DGW6" s="172"/>
      <c r="DGX6" s="172"/>
      <c r="DGY6" s="172"/>
      <c r="DGZ6" s="172"/>
      <c r="DHA6" s="172"/>
      <c r="DHB6" s="172"/>
      <c r="DHC6" s="172"/>
      <c r="DHD6" s="172"/>
      <c r="DHE6" s="172"/>
      <c r="DHF6" s="172"/>
      <c r="DHG6" s="172"/>
      <c r="DHH6" s="172"/>
      <c r="DHI6" s="172"/>
      <c r="DHJ6" s="172"/>
      <c r="DHK6" s="172"/>
      <c r="DHL6" s="172"/>
      <c r="DHM6" s="172"/>
      <c r="DHN6" s="172"/>
      <c r="DHO6" s="172"/>
      <c r="DHP6" s="172"/>
      <c r="DHQ6" s="172"/>
      <c r="DHR6" s="172"/>
      <c r="DHS6" s="172"/>
      <c r="DHT6" s="172"/>
      <c r="DHU6" s="172"/>
      <c r="DHV6" s="172"/>
      <c r="DHW6" s="172"/>
      <c r="DHX6" s="172"/>
      <c r="DHY6" s="172"/>
      <c r="DHZ6" s="172"/>
      <c r="DIA6" s="172"/>
      <c r="DIB6" s="172"/>
      <c r="DIC6" s="172"/>
      <c r="DID6" s="172"/>
      <c r="DIE6" s="172"/>
      <c r="DIF6" s="172"/>
      <c r="DIG6" s="172"/>
      <c r="DIH6" s="172"/>
      <c r="DII6" s="172"/>
      <c r="DIJ6" s="172"/>
      <c r="DIK6" s="172"/>
      <c r="DIL6" s="172"/>
      <c r="DIM6" s="172"/>
      <c r="DIN6" s="172"/>
      <c r="DIO6" s="172"/>
      <c r="DIP6" s="172"/>
      <c r="DIQ6" s="172"/>
      <c r="DIR6" s="172"/>
      <c r="DIS6" s="172"/>
      <c r="DIT6" s="172"/>
      <c r="DIU6" s="172"/>
      <c r="DIV6" s="172"/>
      <c r="DIW6" s="172"/>
      <c r="DIX6" s="172"/>
      <c r="DIY6" s="172"/>
      <c r="DIZ6" s="172"/>
      <c r="DJA6" s="172"/>
      <c r="DJB6" s="172"/>
      <c r="DJC6" s="172"/>
      <c r="DJD6" s="172"/>
      <c r="DJE6" s="172"/>
      <c r="DJF6" s="172"/>
      <c r="DJG6" s="172"/>
      <c r="DJH6" s="172"/>
      <c r="DJI6" s="172"/>
      <c r="DJJ6" s="172"/>
      <c r="DJK6" s="172"/>
      <c r="DJL6" s="172"/>
      <c r="DJM6" s="172"/>
      <c r="DJN6" s="172"/>
      <c r="DJO6" s="172"/>
      <c r="DJP6" s="172"/>
      <c r="DJQ6" s="172"/>
      <c r="DJR6" s="172"/>
      <c r="DJS6" s="172"/>
      <c r="DJT6" s="172"/>
      <c r="DJU6" s="172"/>
      <c r="DJV6" s="172"/>
      <c r="DJW6" s="172"/>
      <c r="DJX6" s="172"/>
      <c r="DJY6" s="172"/>
      <c r="DJZ6" s="172"/>
      <c r="DKA6" s="172"/>
      <c r="DKB6" s="172"/>
      <c r="DKC6" s="172"/>
      <c r="DKD6" s="172"/>
      <c r="DKE6" s="172"/>
      <c r="DKF6" s="172"/>
      <c r="DKG6" s="172"/>
      <c r="DKH6" s="172"/>
      <c r="DKI6" s="172"/>
      <c r="DKJ6" s="172"/>
      <c r="DKK6" s="172"/>
      <c r="DKL6" s="172"/>
      <c r="DKM6" s="172"/>
      <c r="DKN6" s="172"/>
      <c r="DKO6" s="172"/>
      <c r="DKP6" s="172"/>
      <c r="DKQ6" s="172"/>
      <c r="DKR6" s="172"/>
      <c r="DKS6" s="172"/>
      <c r="DKT6" s="172"/>
      <c r="DKU6" s="172"/>
      <c r="DKV6" s="172"/>
      <c r="DKW6" s="172"/>
      <c r="DKX6" s="172"/>
      <c r="DKY6" s="172"/>
      <c r="DKZ6" s="172"/>
      <c r="DLA6" s="172"/>
      <c r="DLB6" s="172"/>
      <c r="DLC6" s="172"/>
      <c r="DLD6" s="172"/>
      <c r="DLE6" s="172"/>
      <c r="DLF6" s="172"/>
      <c r="DLG6" s="172"/>
      <c r="DLH6" s="172"/>
      <c r="DLI6" s="172"/>
      <c r="DLJ6" s="172"/>
      <c r="DLK6" s="172"/>
      <c r="DLL6" s="172"/>
      <c r="DLM6" s="172"/>
      <c r="DLN6" s="172"/>
      <c r="DLO6" s="172"/>
      <c r="DLP6" s="172"/>
      <c r="DLQ6" s="172"/>
      <c r="DLR6" s="172"/>
      <c r="DLS6" s="172"/>
      <c r="DLT6" s="172"/>
      <c r="DLU6" s="172"/>
      <c r="DLV6" s="172"/>
      <c r="DLW6" s="172"/>
      <c r="DLX6" s="172"/>
      <c r="DLY6" s="172"/>
      <c r="DLZ6" s="172"/>
      <c r="DMA6" s="172"/>
      <c r="DMB6" s="172"/>
      <c r="DMC6" s="172"/>
      <c r="DMD6" s="172"/>
      <c r="DME6" s="172"/>
      <c r="DMF6" s="172"/>
      <c r="DMG6" s="172"/>
      <c r="DMH6" s="172"/>
      <c r="DMI6" s="172"/>
      <c r="DMJ6" s="172"/>
      <c r="DMK6" s="172"/>
      <c r="DML6" s="172"/>
      <c r="DMM6" s="172"/>
      <c r="DMN6" s="172"/>
      <c r="DMO6" s="172"/>
      <c r="DMP6" s="172"/>
      <c r="DMQ6" s="172"/>
      <c r="DMR6" s="172"/>
      <c r="DMS6" s="172"/>
      <c r="DMT6" s="172"/>
      <c r="DMU6" s="172"/>
      <c r="DMV6" s="172"/>
      <c r="DMW6" s="172"/>
      <c r="DMX6" s="172"/>
      <c r="DMY6" s="172"/>
      <c r="DMZ6" s="172"/>
      <c r="DNA6" s="172"/>
      <c r="DNB6" s="172"/>
      <c r="DNC6" s="172"/>
      <c r="DND6" s="172"/>
      <c r="DNE6" s="172"/>
      <c r="DNF6" s="172"/>
      <c r="DNG6" s="172"/>
      <c r="DNH6" s="172"/>
      <c r="DNI6" s="172"/>
      <c r="DNJ6" s="172"/>
      <c r="DNK6" s="172"/>
      <c r="DNL6" s="172"/>
      <c r="DNM6" s="172"/>
      <c r="DNN6" s="172"/>
      <c r="DNO6" s="172"/>
      <c r="DNP6" s="172"/>
      <c r="DNQ6" s="172"/>
      <c r="DNR6" s="172"/>
      <c r="DNS6" s="172"/>
      <c r="DNT6" s="172"/>
      <c r="DNU6" s="172"/>
      <c r="DNV6" s="172"/>
      <c r="DNW6" s="172"/>
      <c r="DNX6" s="172"/>
      <c r="DNY6" s="172"/>
      <c r="DNZ6" s="172"/>
      <c r="DOA6" s="172"/>
      <c r="DOB6" s="172"/>
      <c r="DOC6" s="172"/>
      <c r="DOD6" s="172"/>
      <c r="DOE6" s="172"/>
      <c r="DOF6" s="172"/>
      <c r="DOG6" s="172"/>
      <c r="DOH6" s="172"/>
      <c r="DOI6" s="172"/>
      <c r="DOJ6" s="172"/>
      <c r="DOK6" s="172"/>
      <c r="DOL6" s="172"/>
      <c r="DOM6" s="172"/>
      <c r="DON6" s="172"/>
      <c r="DOO6" s="172"/>
      <c r="DOP6" s="172"/>
      <c r="DOQ6" s="172"/>
      <c r="DOR6" s="172"/>
      <c r="DOS6" s="172"/>
      <c r="DOT6" s="172"/>
      <c r="DOU6" s="172"/>
      <c r="DOV6" s="172"/>
      <c r="DOW6" s="172"/>
      <c r="DOX6" s="172"/>
      <c r="DOY6" s="172"/>
      <c r="DOZ6" s="172"/>
      <c r="DPA6" s="172"/>
      <c r="DPB6" s="172"/>
      <c r="DPC6" s="172"/>
      <c r="DPD6" s="172"/>
      <c r="DPE6" s="172"/>
      <c r="DPF6" s="172"/>
      <c r="DPG6" s="172"/>
      <c r="DPH6" s="172"/>
      <c r="DPI6" s="172"/>
      <c r="DPJ6" s="172"/>
      <c r="DPK6" s="172"/>
      <c r="DPL6" s="172"/>
      <c r="DPM6" s="172"/>
      <c r="DPN6" s="172"/>
      <c r="DPO6" s="172"/>
      <c r="DPP6" s="172"/>
      <c r="DPQ6" s="172"/>
      <c r="DPR6" s="172"/>
      <c r="DPS6" s="172"/>
      <c r="DPT6" s="172"/>
      <c r="DPU6" s="172"/>
      <c r="DPV6" s="172"/>
      <c r="DPW6" s="172"/>
      <c r="DPX6" s="172"/>
      <c r="DPY6" s="172"/>
      <c r="DPZ6" s="172"/>
      <c r="DQA6" s="172"/>
      <c r="DQB6" s="172"/>
      <c r="DQC6" s="172"/>
      <c r="DQD6" s="172"/>
      <c r="DQE6" s="172"/>
      <c r="DQF6" s="172"/>
      <c r="DQG6" s="172"/>
      <c r="DQH6" s="172"/>
      <c r="DQI6" s="172"/>
      <c r="DQJ6" s="172"/>
      <c r="DQK6" s="172"/>
      <c r="DQL6" s="172"/>
      <c r="DQM6" s="172"/>
      <c r="DQN6" s="172"/>
      <c r="DQO6" s="172"/>
      <c r="DQP6" s="172"/>
      <c r="DQQ6" s="172"/>
      <c r="DQR6" s="172"/>
      <c r="DQS6" s="172"/>
      <c r="DQT6" s="172"/>
      <c r="DQU6" s="172"/>
      <c r="DQV6" s="172"/>
      <c r="DQW6" s="172"/>
      <c r="DQX6" s="172"/>
      <c r="DQY6" s="172"/>
      <c r="DQZ6" s="172"/>
      <c r="DRA6" s="172"/>
      <c r="DRB6" s="172"/>
      <c r="DRC6" s="172"/>
      <c r="DRD6" s="172"/>
      <c r="DRE6" s="172"/>
      <c r="DRF6" s="172"/>
      <c r="DRG6" s="172"/>
      <c r="DRH6" s="172"/>
      <c r="DRI6" s="172"/>
      <c r="DRJ6" s="172"/>
      <c r="DRK6" s="172"/>
      <c r="DRL6" s="172"/>
      <c r="DRM6" s="172"/>
      <c r="DRN6" s="172"/>
      <c r="DRO6" s="172"/>
      <c r="DRP6" s="172"/>
      <c r="DRQ6" s="172"/>
      <c r="DRR6" s="172"/>
      <c r="DRS6" s="172"/>
      <c r="DRT6" s="172"/>
      <c r="DRU6" s="172"/>
      <c r="DRV6" s="172"/>
      <c r="DRW6" s="172"/>
      <c r="DRX6" s="172"/>
      <c r="DRY6" s="172"/>
      <c r="DRZ6" s="172"/>
      <c r="DSA6" s="172"/>
      <c r="DSB6" s="172"/>
      <c r="DSC6" s="172"/>
      <c r="DSD6" s="172"/>
      <c r="DSE6" s="172"/>
      <c r="DSF6" s="172"/>
      <c r="DSG6" s="172"/>
      <c r="DSH6" s="172"/>
      <c r="DSI6" s="172"/>
      <c r="DSJ6" s="172"/>
      <c r="DSK6" s="172"/>
      <c r="DSL6" s="172"/>
      <c r="DSM6" s="172"/>
      <c r="DSN6" s="172"/>
      <c r="DSO6" s="172"/>
      <c r="DSP6" s="172"/>
      <c r="DSQ6" s="172"/>
      <c r="DSR6" s="172"/>
      <c r="DSS6" s="172"/>
      <c r="DST6" s="172"/>
      <c r="DSU6" s="172"/>
      <c r="DSV6" s="172"/>
      <c r="DSW6" s="172"/>
      <c r="DSX6" s="172"/>
      <c r="DSY6" s="172"/>
      <c r="DSZ6" s="172"/>
      <c r="DTA6" s="172"/>
      <c r="DTB6" s="172"/>
      <c r="DTC6" s="172"/>
      <c r="DTD6" s="172"/>
      <c r="DTE6" s="172"/>
      <c r="DTF6" s="172"/>
      <c r="DTG6" s="172"/>
      <c r="DTH6" s="172"/>
      <c r="DTI6" s="172"/>
      <c r="DTJ6" s="172"/>
      <c r="DTK6" s="172"/>
      <c r="DTL6" s="172"/>
      <c r="DTM6" s="172"/>
      <c r="DTN6" s="172"/>
      <c r="DTO6" s="172"/>
      <c r="DTP6" s="172"/>
      <c r="DTQ6" s="172"/>
      <c r="DTR6" s="172"/>
      <c r="DTS6" s="172"/>
      <c r="DTT6" s="172"/>
      <c r="DTU6" s="172"/>
      <c r="DTV6" s="172"/>
      <c r="DTW6" s="172"/>
      <c r="DTX6" s="172"/>
      <c r="DTY6" s="172"/>
      <c r="DTZ6" s="172"/>
      <c r="DUA6" s="172"/>
      <c r="DUB6" s="172"/>
      <c r="DUC6" s="172"/>
      <c r="DUD6" s="172"/>
      <c r="DUE6" s="172"/>
      <c r="DUF6" s="172"/>
      <c r="DUG6" s="172"/>
      <c r="DUH6" s="172"/>
      <c r="DUI6" s="172"/>
      <c r="DUJ6" s="172"/>
      <c r="DUK6" s="172"/>
      <c r="DUL6" s="172"/>
      <c r="DUM6" s="172"/>
      <c r="DUN6" s="172"/>
      <c r="DUO6" s="172"/>
      <c r="DUP6" s="172"/>
      <c r="DUQ6" s="172"/>
      <c r="DUR6" s="172"/>
      <c r="DUS6" s="172"/>
      <c r="DUT6" s="172"/>
      <c r="DUU6" s="172"/>
      <c r="DUV6" s="172"/>
      <c r="DUW6" s="172"/>
      <c r="DUX6" s="172"/>
      <c r="DUY6" s="172"/>
      <c r="DUZ6" s="172"/>
      <c r="DVA6" s="172"/>
      <c r="DVB6" s="172"/>
      <c r="DVC6" s="172"/>
      <c r="DVD6" s="172"/>
      <c r="DVE6" s="172"/>
      <c r="DVF6" s="172"/>
      <c r="DVG6" s="172"/>
      <c r="DVH6" s="172"/>
      <c r="DVI6" s="172"/>
      <c r="DVJ6" s="172"/>
      <c r="DVK6" s="172"/>
      <c r="DVL6" s="172"/>
      <c r="DVM6" s="172"/>
      <c r="DVN6" s="172"/>
      <c r="DVO6" s="172"/>
      <c r="DVP6" s="172"/>
      <c r="DVQ6" s="172"/>
      <c r="DVR6" s="172"/>
      <c r="DVS6" s="172"/>
      <c r="DVT6" s="172"/>
      <c r="DVU6" s="172"/>
      <c r="DVV6" s="172"/>
      <c r="DVW6" s="172"/>
      <c r="DVX6" s="172"/>
      <c r="DVY6" s="172"/>
      <c r="DVZ6" s="172"/>
      <c r="DWA6" s="172"/>
      <c r="DWB6" s="172"/>
      <c r="DWC6" s="172"/>
      <c r="DWD6" s="172"/>
      <c r="DWE6" s="172"/>
      <c r="DWF6" s="172"/>
      <c r="DWG6" s="172"/>
      <c r="DWH6" s="172"/>
      <c r="DWI6" s="172"/>
      <c r="DWJ6" s="172"/>
      <c r="DWK6" s="172"/>
      <c r="DWL6" s="172"/>
      <c r="DWM6" s="172"/>
      <c r="DWN6" s="172"/>
      <c r="DWO6" s="172"/>
      <c r="DWP6" s="172"/>
      <c r="DWQ6" s="172"/>
      <c r="DWR6" s="172"/>
      <c r="DWS6" s="172"/>
      <c r="DWT6" s="172"/>
      <c r="DWU6" s="172"/>
      <c r="DWV6" s="172"/>
      <c r="DWW6" s="172"/>
      <c r="DWX6" s="172"/>
      <c r="DWY6" s="172"/>
      <c r="DWZ6" s="172"/>
      <c r="DXA6" s="172"/>
      <c r="DXB6" s="172"/>
      <c r="DXC6" s="172"/>
      <c r="DXD6" s="172"/>
      <c r="DXE6" s="172"/>
      <c r="DXF6" s="172"/>
      <c r="DXG6" s="172"/>
      <c r="DXH6" s="172"/>
      <c r="DXI6" s="172"/>
      <c r="DXJ6" s="172"/>
      <c r="DXK6" s="172"/>
      <c r="DXL6" s="172"/>
      <c r="DXM6" s="172"/>
      <c r="DXN6" s="172"/>
      <c r="DXO6" s="172"/>
      <c r="DXP6" s="172"/>
      <c r="DXQ6" s="172"/>
      <c r="DXR6" s="172"/>
      <c r="DXS6" s="172"/>
      <c r="DXT6" s="172"/>
      <c r="DXU6" s="172"/>
      <c r="DXV6" s="172"/>
      <c r="DXW6" s="172"/>
      <c r="DXX6" s="172"/>
      <c r="DXY6" s="172"/>
      <c r="DXZ6" s="172"/>
      <c r="DYA6" s="172"/>
      <c r="DYB6" s="172"/>
      <c r="DYC6" s="172"/>
      <c r="DYD6" s="172"/>
      <c r="DYE6" s="172"/>
      <c r="DYF6" s="172"/>
      <c r="DYG6" s="172"/>
      <c r="DYH6" s="172"/>
      <c r="DYI6" s="172"/>
      <c r="DYJ6" s="172"/>
      <c r="DYK6" s="172"/>
      <c r="DYL6" s="172"/>
      <c r="DYM6" s="172"/>
      <c r="DYN6" s="172"/>
      <c r="DYO6" s="172"/>
      <c r="DYP6" s="172"/>
      <c r="DYQ6" s="172"/>
      <c r="DYR6" s="172"/>
      <c r="DYS6" s="172"/>
      <c r="DYT6" s="172"/>
      <c r="DYU6" s="172"/>
      <c r="DYV6" s="172"/>
      <c r="DYW6" s="172"/>
      <c r="DYX6" s="172"/>
      <c r="DYY6" s="172"/>
      <c r="DYZ6" s="172"/>
      <c r="DZA6" s="172"/>
      <c r="DZB6" s="172"/>
      <c r="DZC6" s="172"/>
      <c r="DZD6" s="172"/>
      <c r="DZE6" s="172"/>
      <c r="DZF6" s="172"/>
      <c r="DZG6" s="172"/>
      <c r="DZH6" s="172"/>
      <c r="DZI6" s="172"/>
      <c r="DZJ6" s="172"/>
      <c r="DZK6" s="172"/>
      <c r="DZL6" s="172"/>
      <c r="DZM6" s="172"/>
      <c r="DZN6" s="172"/>
      <c r="DZO6" s="172"/>
      <c r="DZP6" s="172"/>
      <c r="DZQ6" s="172"/>
      <c r="DZR6" s="172"/>
      <c r="DZS6" s="172"/>
      <c r="DZT6" s="172"/>
      <c r="DZU6" s="172"/>
      <c r="DZV6" s="172"/>
      <c r="DZW6" s="172"/>
      <c r="DZX6" s="172"/>
      <c r="DZY6" s="172"/>
      <c r="DZZ6" s="172"/>
      <c r="EAA6" s="172"/>
      <c r="EAB6" s="172"/>
      <c r="EAC6" s="172"/>
      <c r="EAD6" s="172"/>
      <c r="EAE6" s="172"/>
      <c r="EAF6" s="172"/>
      <c r="EAG6" s="172"/>
      <c r="EAH6" s="172"/>
      <c r="EAI6" s="172"/>
      <c r="EAJ6" s="172"/>
      <c r="EAK6" s="172"/>
      <c r="EAL6" s="172"/>
      <c r="EAM6" s="172"/>
      <c r="EAN6" s="172"/>
      <c r="EAO6" s="172"/>
      <c r="EAP6" s="172"/>
      <c r="EAQ6" s="172"/>
      <c r="EAR6" s="172"/>
      <c r="EAS6" s="172"/>
      <c r="EAT6" s="172"/>
      <c r="EAU6" s="172"/>
      <c r="EAV6" s="172"/>
      <c r="EAW6" s="172"/>
      <c r="EAX6" s="172"/>
      <c r="EAY6" s="172"/>
      <c r="EAZ6" s="172"/>
      <c r="EBA6" s="172"/>
      <c r="EBB6" s="172"/>
      <c r="EBC6" s="172"/>
      <c r="EBD6" s="172"/>
      <c r="EBE6" s="172"/>
      <c r="EBF6" s="172"/>
      <c r="EBG6" s="172"/>
      <c r="EBH6" s="172"/>
      <c r="EBI6" s="172"/>
      <c r="EBJ6" s="172"/>
      <c r="EBK6" s="172"/>
      <c r="EBL6" s="172"/>
      <c r="EBM6" s="172"/>
      <c r="EBN6" s="172"/>
      <c r="EBO6" s="172"/>
      <c r="EBP6" s="172"/>
      <c r="EBQ6" s="172"/>
      <c r="EBR6" s="172"/>
      <c r="EBS6" s="172"/>
      <c r="EBT6" s="172"/>
      <c r="EBU6" s="172"/>
      <c r="EBV6" s="172"/>
      <c r="EBW6" s="172"/>
      <c r="EBX6" s="172"/>
      <c r="EBY6" s="172"/>
      <c r="EBZ6" s="172"/>
      <c r="ECA6" s="172"/>
      <c r="ECB6" s="172"/>
      <c r="ECC6" s="172"/>
      <c r="ECD6" s="172"/>
      <c r="ECE6" s="172"/>
      <c r="ECF6" s="172"/>
      <c r="ECG6" s="172"/>
      <c r="ECH6" s="172"/>
      <c r="ECI6" s="172"/>
      <c r="ECJ6" s="172"/>
      <c r="ECK6" s="172"/>
      <c r="ECL6" s="172"/>
      <c r="ECM6" s="172"/>
      <c r="ECN6" s="172"/>
      <c r="ECO6" s="172"/>
      <c r="ECP6" s="172"/>
      <c r="ECQ6" s="172"/>
      <c r="ECR6" s="172"/>
      <c r="ECS6" s="172"/>
      <c r="ECT6" s="172"/>
      <c r="ECU6" s="172"/>
      <c r="ECV6" s="172"/>
      <c r="ECW6" s="172"/>
      <c r="ECX6" s="172"/>
      <c r="ECY6" s="172"/>
      <c r="ECZ6" s="172"/>
      <c r="EDA6" s="172"/>
      <c r="EDB6" s="172"/>
      <c r="EDC6" s="172"/>
      <c r="EDD6" s="172"/>
      <c r="EDE6" s="172"/>
      <c r="EDF6" s="172"/>
      <c r="EDG6" s="172"/>
      <c r="EDH6" s="172"/>
      <c r="EDI6" s="172"/>
      <c r="EDJ6" s="172"/>
      <c r="EDK6" s="172"/>
      <c r="EDL6" s="172"/>
      <c r="EDM6" s="172"/>
      <c r="EDN6" s="172"/>
      <c r="EDO6" s="172"/>
      <c r="EDP6" s="172"/>
      <c r="EDQ6" s="172"/>
      <c r="EDR6" s="172"/>
      <c r="EDS6" s="172"/>
      <c r="EDT6" s="172"/>
      <c r="EDU6" s="172"/>
      <c r="EDV6" s="172"/>
      <c r="EDW6" s="172"/>
      <c r="EDX6" s="172"/>
      <c r="EDY6" s="172"/>
      <c r="EDZ6" s="172"/>
      <c r="EEA6" s="172"/>
      <c r="EEB6" s="172"/>
      <c r="EEC6" s="172"/>
      <c r="EED6" s="172"/>
      <c r="EEE6" s="172"/>
      <c r="EEF6" s="172"/>
      <c r="EEG6" s="172"/>
      <c r="EEH6" s="172"/>
      <c r="EEI6" s="172"/>
      <c r="EEJ6" s="172"/>
      <c r="EEK6" s="172"/>
      <c r="EEL6" s="172"/>
      <c r="EEM6" s="172"/>
      <c r="EEN6" s="172"/>
      <c r="EEO6" s="172"/>
      <c r="EEP6" s="172"/>
      <c r="EEQ6" s="172"/>
      <c r="EER6" s="172"/>
      <c r="EES6" s="172"/>
      <c r="EET6" s="172"/>
      <c r="EEU6" s="172"/>
      <c r="EEV6" s="172"/>
      <c r="EEW6" s="172"/>
      <c r="EEX6" s="172"/>
      <c r="EEY6" s="172"/>
      <c r="EEZ6" s="172"/>
      <c r="EFA6" s="172"/>
      <c r="EFB6" s="172"/>
      <c r="EFC6" s="172"/>
      <c r="EFD6" s="172"/>
      <c r="EFE6" s="172"/>
      <c r="EFF6" s="172"/>
      <c r="EFG6" s="172"/>
      <c r="EFH6" s="172"/>
      <c r="EFI6" s="172"/>
      <c r="EFJ6" s="172"/>
      <c r="EFK6" s="172"/>
      <c r="EFL6" s="172"/>
      <c r="EFM6" s="172"/>
      <c r="EFN6" s="172"/>
      <c r="EFO6" s="172"/>
      <c r="EFP6" s="172"/>
      <c r="EFQ6" s="172"/>
      <c r="EFR6" s="172"/>
      <c r="EFS6" s="172"/>
      <c r="EFT6" s="172"/>
      <c r="EFU6" s="172"/>
      <c r="EFV6" s="172"/>
      <c r="EFW6" s="172"/>
      <c r="EFX6" s="172"/>
      <c r="EFY6" s="172"/>
      <c r="EFZ6" s="172"/>
      <c r="EGA6" s="172"/>
      <c r="EGB6" s="172"/>
      <c r="EGC6" s="172"/>
      <c r="EGD6" s="172"/>
      <c r="EGE6" s="172"/>
      <c r="EGF6" s="172"/>
      <c r="EGG6" s="172"/>
      <c r="EGH6" s="172"/>
      <c r="EGI6" s="172"/>
      <c r="EGJ6" s="172"/>
      <c r="EGK6" s="172"/>
      <c r="EGL6" s="172"/>
      <c r="EGM6" s="172"/>
      <c r="EGN6" s="172"/>
      <c r="EGO6" s="172"/>
      <c r="EGP6" s="172"/>
      <c r="EGQ6" s="172"/>
      <c r="EGR6" s="172"/>
      <c r="EGS6" s="172"/>
      <c r="EGT6" s="172"/>
      <c r="EGU6" s="172"/>
      <c r="EGV6" s="172"/>
      <c r="EGW6" s="172"/>
      <c r="EGX6" s="172"/>
      <c r="EGY6" s="172"/>
      <c r="EGZ6" s="172"/>
      <c r="EHA6" s="172"/>
      <c r="EHB6" s="172"/>
      <c r="EHC6" s="172"/>
      <c r="EHD6" s="172"/>
      <c r="EHE6" s="172"/>
      <c r="EHF6" s="172"/>
      <c r="EHG6" s="172"/>
      <c r="EHH6" s="172"/>
      <c r="EHI6" s="172"/>
      <c r="EHJ6" s="172"/>
      <c r="EHK6" s="172"/>
      <c r="EHL6" s="172"/>
      <c r="EHM6" s="172"/>
      <c r="EHN6" s="172"/>
      <c r="EHO6" s="172"/>
      <c r="EHP6" s="172"/>
      <c r="EHQ6" s="172"/>
      <c r="EHR6" s="172"/>
      <c r="EHS6" s="172"/>
      <c r="EHT6" s="172"/>
      <c r="EHU6" s="172"/>
      <c r="EHV6" s="172"/>
      <c r="EHW6" s="172"/>
      <c r="EHX6" s="172"/>
      <c r="EHY6" s="172"/>
      <c r="EHZ6" s="172"/>
      <c r="EIA6" s="172"/>
      <c r="EIB6" s="172"/>
      <c r="EIC6" s="172"/>
      <c r="EID6" s="172"/>
      <c r="EIE6" s="172"/>
      <c r="EIF6" s="172"/>
      <c r="EIG6" s="172"/>
      <c r="EIH6" s="172"/>
      <c r="EII6" s="172"/>
      <c r="EIJ6" s="172"/>
      <c r="EIK6" s="172"/>
      <c r="EIL6" s="172"/>
      <c r="EIM6" s="172"/>
      <c r="EIN6" s="172"/>
      <c r="EIO6" s="172"/>
      <c r="EIP6" s="172"/>
      <c r="EIQ6" s="172"/>
      <c r="EIR6" s="172"/>
      <c r="EIS6" s="172"/>
      <c r="EIT6" s="172"/>
      <c r="EIU6" s="172"/>
      <c r="EIV6" s="172"/>
      <c r="EIW6" s="172"/>
      <c r="EIX6" s="172"/>
      <c r="EIY6" s="172"/>
      <c r="EIZ6" s="172"/>
      <c r="EJA6" s="172"/>
      <c r="EJB6" s="172"/>
      <c r="EJC6" s="172"/>
      <c r="EJD6" s="172"/>
      <c r="EJE6" s="172"/>
      <c r="EJF6" s="172"/>
      <c r="EJG6" s="172"/>
      <c r="EJH6" s="172"/>
      <c r="EJI6" s="172"/>
      <c r="EJJ6" s="172"/>
      <c r="EJK6" s="172"/>
      <c r="EJL6" s="172"/>
      <c r="EJM6" s="172"/>
      <c r="EJN6" s="172"/>
      <c r="EJO6" s="172"/>
      <c r="EJP6" s="172"/>
      <c r="EJQ6" s="172"/>
      <c r="EJR6" s="172"/>
      <c r="EJS6" s="172"/>
      <c r="EJT6" s="172"/>
      <c r="EJU6" s="172"/>
      <c r="EJV6" s="172"/>
      <c r="EJW6" s="172"/>
      <c r="EJX6" s="172"/>
      <c r="EJY6" s="172"/>
      <c r="EJZ6" s="172"/>
      <c r="EKA6" s="172"/>
      <c r="EKB6" s="172"/>
      <c r="EKC6" s="172"/>
      <c r="EKD6" s="172"/>
      <c r="EKE6" s="172"/>
      <c r="EKF6" s="172"/>
      <c r="EKG6" s="172"/>
      <c r="EKH6" s="172"/>
      <c r="EKI6" s="172"/>
      <c r="EKJ6" s="172"/>
      <c r="EKK6" s="172"/>
      <c r="EKL6" s="172"/>
      <c r="EKM6" s="172"/>
      <c r="EKN6" s="172"/>
      <c r="EKO6" s="172"/>
      <c r="EKP6" s="172"/>
      <c r="EKQ6" s="172"/>
      <c r="EKR6" s="172"/>
      <c r="EKS6" s="172"/>
      <c r="EKT6" s="172"/>
      <c r="EKU6" s="172"/>
      <c r="EKV6" s="172"/>
      <c r="EKW6" s="172"/>
      <c r="EKX6" s="172"/>
      <c r="EKY6" s="172"/>
      <c r="EKZ6" s="172"/>
      <c r="ELA6" s="172"/>
      <c r="ELB6" s="172"/>
      <c r="ELC6" s="172"/>
      <c r="ELD6" s="172"/>
      <c r="ELE6" s="172"/>
      <c r="ELF6" s="172"/>
      <c r="ELG6" s="172"/>
      <c r="ELH6" s="172"/>
      <c r="ELI6" s="172"/>
      <c r="ELJ6" s="172"/>
      <c r="ELK6" s="172"/>
      <c r="ELL6" s="172"/>
      <c r="ELM6" s="172"/>
      <c r="ELN6" s="172"/>
      <c r="ELO6" s="172"/>
      <c r="ELP6" s="172"/>
      <c r="ELQ6" s="172"/>
      <c r="ELR6" s="172"/>
      <c r="ELS6" s="172"/>
      <c r="ELT6" s="172"/>
      <c r="ELU6" s="172"/>
      <c r="ELV6" s="172"/>
      <c r="ELW6" s="172"/>
      <c r="ELX6" s="172"/>
      <c r="ELY6" s="172"/>
      <c r="ELZ6" s="172"/>
      <c r="EMA6" s="172"/>
      <c r="EMB6" s="172"/>
      <c r="EMC6" s="172"/>
      <c r="EMD6" s="172"/>
      <c r="EME6" s="172"/>
      <c r="EMF6" s="172"/>
      <c r="EMG6" s="172"/>
      <c r="EMH6" s="172"/>
      <c r="EMI6" s="172"/>
      <c r="EMJ6" s="172"/>
      <c r="EMK6" s="172"/>
      <c r="EML6" s="172"/>
      <c r="EMM6" s="172"/>
      <c r="EMN6" s="172"/>
      <c r="EMO6" s="172"/>
      <c r="EMP6" s="172"/>
      <c r="EMQ6" s="172"/>
      <c r="EMR6" s="172"/>
      <c r="EMS6" s="172"/>
      <c r="EMT6" s="172"/>
      <c r="EMU6" s="172"/>
      <c r="EMV6" s="172"/>
      <c r="EMW6" s="172"/>
      <c r="EMX6" s="172"/>
      <c r="EMY6" s="172"/>
      <c r="EMZ6" s="172"/>
      <c r="ENA6" s="172"/>
      <c r="ENB6" s="172"/>
      <c r="ENC6" s="172"/>
      <c r="END6" s="172"/>
      <c r="ENE6" s="172"/>
      <c r="ENF6" s="172"/>
      <c r="ENG6" s="172"/>
      <c r="ENH6" s="172"/>
      <c r="ENI6" s="172"/>
      <c r="ENJ6" s="172"/>
      <c r="ENK6" s="172"/>
      <c r="ENL6" s="172"/>
      <c r="ENM6" s="172"/>
      <c r="ENN6" s="172"/>
      <c r="ENO6" s="172"/>
      <c r="ENP6" s="172"/>
      <c r="ENQ6" s="172"/>
      <c r="ENR6" s="172"/>
      <c r="ENS6" s="172"/>
      <c r="ENT6" s="172"/>
      <c r="ENU6" s="172"/>
      <c r="ENV6" s="172"/>
      <c r="ENW6" s="172"/>
      <c r="ENX6" s="172"/>
      <c r="ENY6" s="172"/>
      <c r="ENZ6" s="172"/>
      <c r="EOA6" s="172"/>
      <c r="EOB6" s="172"/>
      <c r="EOC6" s="172"/>
      <c r="EOD6" s="172"/>
      <c r="EOE6" s="172"/>
      <c r="EOF6" s="172"/>
      <c r="EOG6" s="172"/>
      <c r="EOH6" s="172"/>
      <c r="EOI6" s="172"/>
      <c r="EOJ6" s="172"/>
      <c r="EOK6" s="172"/>
      <c r="EOL6" s="172"/>
      <c r="EOM6" s="172"/>
      <c r="EON6" s="172"/>
      <c r="EOO6" s="172"/>
      <c r="EOP6" s="172"/>
      <c r="EOQ6" s="172"/>
      <c r="EOR6" s="172"/>
      <c r="EOS6" s="172"/>
      <c r="EOT6" s="172"/>
      <c r="EOU6" s="172"/>
      <c r="EOV6" s="172"/>
      <c r="EOW6" s="172"/>
      <c r="EOX6" s="172"/>
      <c r="EOY6" s="172"/>
      <c r="EOZ6" s="172"/>
      <c r="EPA6" s="172"/>
      <c r="EPB6" s="172"/>
      <c r="EPC6" s="172"/>
      <c r="EPD6" s="172"/>
      <c r="EPE6" s="172"/>
      <c r="EPF6" s="172"/>
      <c r="EPG6" s="172"/>
      <c r="EPH6" s="172"/>
      <c r="EPI6" s="172"/>
      <c r="EPJ6" s="172"/>
      <c r="EPK6" s="172"/>
      <c r="EPL6" s="172"/>
      <c r="EPM6" s="172"/>
      <c r="EPN6" s="172"/>
      <c r="EPO6" s="172"/>
      <c r="EPP6" s="172"/>
      <c r="EPQ6" s="172"/>
      <c r="EPR6" s="172"/>
      <c r="EPS6" s="172"/>
      <c r="EPT6" s="172"/>
      <c r="EPU6" s="172"/>
      <c r="EPV6" s="172"/>
      <c r="EPW6" s="172"/>
      <c r="EPX6" s="172"/>
      <c r="EPY6" s="172"/>
      <c r="EPZ6" s="172"/>
      <c r="EQA6" s="172"/>
      <c r="EQB6" s="172"/>
      <c r="EQC6" s="172"/>
      <c r="EQD6" s="172"/>
      <c r="EQE6" s="172"/>
      <c r="EQF6" s="172"/>
      <c r="EQG6" s="172"/>
      <c r="EQH6" s="172"/>
      <c r="EQI6" s="172"/>
      <c r="EQJ6" s="172"/>
      <c r="EQK6" s="172"/>
      <c r="EQL6" s="172"/>
      <c r="EQM6" s="172"/>
      <c r="EQN6" s="172"/>
      <c r="EQO6" s="172"/>
      <c r="EQP6" s="172"/>
      <c r="EQQ6" s="172"/>
      <c r="EQR6" s="172"/>
      <c r="EQS6" s="172"/>
      <c r="EQT6" s="172"/>
      <c r="EQU6" s="172"/>
      <c r="EQV6" s="172"/>
      <c r="EQW6" s="172"/>
      <c r="EQX6" s="172"/>
      <c r="EQY6" s="172"/>
      <c r="EQZ6" s="172"/>
      <c r="ERA6" s="172"/>
      <c r="ERB6" s="172"/>
      <c r="ERC6" s="172"/>
      <c r="ERD6" s="172"/>
      <c r="ERE6" s="172"/>
      <c r="ERF6" s="172"/>
      <c r="ERG6" s="172"/>
      <c r="ERH6" s="172"/>
      <c r="ERI6" s="172"/>
      <c r="ERJ6" s="172"/>
      <c r="ERK6" s="172"/>
      <c r="ERL6" s="172"/>
      <c r="ERM6" s="172"/>
      <c r="ERN6" s="172"/>
      <c r="ERO6" s="172"/>
      <c r="ERP6" s="172"/>
      <c r="ERQ6" s="172"/>
      <c r="ERR6" s="172"/>
      <c r="ERS6" s="172"/>
      <c r="ERT6" s="172"/>
      <c r="ERU6" s="172"/>
      <c r="ERV6" s="172"/>
      <c r="ERW6" s="172"/>
      <c r="ERX6" s="172"/>
      <c r="ERY6" s="172"/>
      <c r="ERZ6" s="172"/>
      <c r="ESA6" s="172"/>
      <c r="ESB6" s="172"/>
      <c r="ESC6" s="172"/>
      <c r="ESD6" s="172"/>
      <c r="ESE6" s="172"/>
      <c r="ESF6" s="172"/>
      <c r="ESG6" s="172"/>
      <c r="ESH6" s="172"/>
      <c r="ESI6" s="172"/>
      <c r="ESJ6" s="172"/>
      <c r="ESK6" s="172"/>
      <c r="ESL6" s="172"/>
      <c r="ESM6" s="172"/>
      <c r="ESN6" s="172"/>
      <c r="ESO6" s="172"/>
      <c r="ESP6" s="172"/>
      <c r="ESQ6" s="172"/>
      <c r="ESR6" s="172"/>
      <c r="ESS6" s="172"/>
      <c r="EST6" s="172"/>
      <c r="ESU6" s="172"/>
      <c r="ESV6" s="172"/>
      <c r="ESW6" s="172"/>
      <c r="ESX6" s="172"/>
      <c r="ESY6" s="172"/>
      <c r="ESZ6" s="172"/>
      <c r="ETA6" s="172"/>
      <c r="ETB6" s="172"/>
      <c r="ETC6" s="172"/>
      <c r="ETD6" s="172"/>
      <c r="ETE6" s="172"/>
      <c r="ETF6" s="172"/>
      <c r="ETG6" s="172"/>
      <c r="ETH6" s="172"/>
      <c r="ETI6" s="172"/>
      <c r="ETJ6" s="172"/>
      <c r="ETK6" s="172"/>
      <c r="ETL6" s="172"/>
      <c r="ETM6" s="172"/>
      <c r="ETN6" s="172"/>
      <c r="ETO6" s="172"/>
      <c r="ETP6" s="172"/>
      <c r="ETQ6" s="172"/>
      <c r="ETR6" s="172"/>
      <c r="ETS6" s="172"/>
      <c r="ETT6" s="172"/>
      <c r="ETU6" s="172"/>
      <c r="ETV6" s="172"/>
      <c r="ETW6" s="172"/>
      <c r="ETX6" s="172"/>
      <c r="ETY6" s="172"/>
      <c r="ETZ6" s="172"/>
      <c r="EUA6" s="172"/>
      <c r="EUB6" s="172"/>
      <c r="EUC6" s="172"/>
      <c r="EUD6" s="172"/>
      <c r="EUE6" s="172"/>
      <c r="EUF6" s="172"/>
      <c r="EUG6" s="172"/>
      <c r="EUH6" s="172"/>
      <c r="EUI6" s="172"/>
      <c r="EUJ6" s="172"/>
      <c r="EUK6" s="172"/>
      <c r="EUL6" s="172"/>
      <c r="EUM6" s="172"/>
      <c r="EUN6" s="172"/>
      <c r="EUO6" s="172"/>
      <c r="EUP6" s="172"/>
      <c r="EUQ6" s="172"/>
      <c r="EUR6" s="172"/>
      <c r="EUS6" s="172"/>
      <c r="EUT6" s="172"/>
      <c r="EUU6" s="172"/>
      <c r="EUV6" s="172"/>
      <c r="EUW6" s="172"/>
      <c r="EUX6" s="172"/>
      <c r="EUY6" s="172"/>
      <c r="EUZ6" s="172"/>
      <c r="EVA6" s="172"/>
      <c r="EVB6" s="172"/>
      <c r="EVC6" s="172"/>
      <c r="EVD6" s="172"/>
      <c r="EVE6" s="172"/>
      <c r="EVF6" s="172"/>
      <c r="EVG6" s="172"/>
      <c r="EVH6" s="172"/>
      <c r="EVI6" s="172"/>
      <c r="EVJ6" s="172"/>
      <c r="EVK6" s="172"/>
      <c r="EVL6" s="172"/>
      <c r="EVM6" s="172"/>
      <c r="EVN6" s="172"/>
      <c r="EVO6" s="172"/>
      <c r="EVP6" s="172"/>
      <c r="EVQ6" s="172"/>
      <c r="EVR6" s="172"/>
      <c r="EVS6" s="172"/>
      <c r="EVT6" s="172"/>
      <c r="EVU6" s="172"/>
      <c r="EVV6" s="172"/>
      <c r="EVW6" s="172"/>
      <c r="EVX6" s="172"/>
      <c r="EVY6" s="172"/>
      <c r="EVZ6" s="172"/>
      <c r="EWA6" s="172"/>
      <c r="EWB6" s="172"/>
      <c r="EWC6" s="172"/>
      <c r="EWD6" s="172"/>
      <c r="EWE6" s="172"/>
      <c r="EWF6" s="172"/>
      <c r="EWG6" s="172"/>
      <c r="EWH6" s="172"/>
      <c r="EWI6" s="172"/>
      <c r="EWJ6" s="172"/>
      <c r="EWK6" s="172"/>
      <c r="EWL6" s="172"/>
      <c r="EWM6" s="172"/>
      <c r="EWN6" s="172"/>
      <c r="EWO6" s="172"/>
      <c r="EWP6" s="172"/>
      <c r="EWQ6" s="172"/>
      <c r="EWR6" s="172"/>
      <c r="EWS6" s="172"/>
      <c r="EWT6" s="172"/>
      <c r="EWU6" s="172"/>
      <c r="EWV6" s="172"/>
      <c r="EWW6" s="172"/>
      <c r="EWX6" s="172"/>
      <c r="EWY6" s="172"/>
      <c r="EWZ6" s="172"/>
      <c r="EXA6" s="172"/>
      <c r="EXB6" s="172"/>
      <c r="EXC6" s="172"/>
      <c r="EXD6" s="172"/>
      <c r="EXE6" s="172"/>
      <c r="EXF6" s="172"/>
      <c r="EXG6" s="172"/>
      <c r="EXH6" s="172"/>
      <c r="EXI6" s="172"/>
      <c r="EXJ6" s="172"/>
      <c r="EXK6" s="172"/>
      <c r="EXL6" s="172"/>
      <c r="EXM6" s="172"/>
      <c r="EXN6" s="172"/>
      <c r="EXO6" s="172"/>
      <c r="EXP6" s="172"/>
      <c r="EXQ6" s="172"/>
      <c r="EXR6" s="172"/>
      <c r="EXS6" s="172"/>
      <c r="EXT6" s="172"/>
      <c r="EXU6" s="172"/>
      <c r="EXV6" s="172"/>
      <c r="EXW6" s="172"/>
      <c r="EXX6" s="172"/>
      <c r="EXY6" s="172"/>
      <c r="EXZ6" s="172"/>
      <c r="EYA6" s="172"/>
      <c r="EYB6" s="172"/>
      <c r="EYC6" s="172"/>
      <c r="EYD6" s="172"/>
      <c r="EYE6" s="172"/>
      <c r="EYF6" s="172"/>
      <c r="EYG6" s="172"/>
      <c r="EYH6" s="172"/>
      <c r="EYI6" s="172"/>
      <c r="EYJ6" s="172"/>
      <c r="EYK6" s="172"/>
      <c r="EYL6" s="172"/>
      <c r="EYM6" s="172"/>
      <c r="EYN6" s="172"/>
      <c r="EYO6" s="172"/>
      <c r="EYP6" s="172"/>
      <c r="EYQ6" s="172"/>
      <c r="EYR6" s="172"/>
      <c r="EYS6" s="172"/>
      <c r="EYT6" s="172"/>
      <c r="EYU6" s="172"/>
      <c r="EYV6" s="172"/>
      <c r="EYW6" s="172"/>
      <c r="EYX6" s="172"/>
      <c r="EYY6" s="172"/>
      <c r="EYZ6" s="172"/>
      <c r="EZA6" s="172"/>
      <c r="EZB6" s="172"/>
      <c r="EZC6" s="172"/>
      <c r="EZD6" s="172"/>
      <c r="EZE6" s="172"/>
      <c r="EZF6" s="172"/>
      <c r="EZG6" s="172"/>
      <c r="EZH6" s="172"/>
      <c r="EZI6" s="172"/>
      <c r="EZJ6" s="172"/>
      <c r="EZK6" s="172"/>
      <c r="EZL6" s="172"/>
      <c r="EZM6" s="172"/>
      <c r="EZN6" s="172"/>
      <c r="EZO6" s="172"/>
      <c r="EZP6" s="172"/>
      <c r="EZQ6" s="172"/>
      <c r="EZR6" s="172"/>
      <c r="EZS6" s="172"/>
      <c r="EZT6" s="172"/>
      <c r="EZU6" s="172"/>
      <c r="EZV6" s="172"/>
      <c r="EZW6" s="172"/>
      <c r="EZX6" s="172"/>
      <c r="EZY6" s="172"/>
      <c r="EZZ6" s="172"/>
      <c r="FAA6" s="172"/>
      <c r="FAB6" s="172"/>
      <c r="FAC6" s="172"/>
      <c r="FAD6" s="172"/>
      <c r="FAE6" s="172"/>
      <c r="FAF6" s="172"/>
      <c r="FAG6" s="172"/>
      <c r="FAH6" s="172"/>
      <c r="FAI6" s="172"/>
      <c r="FAJ6" s="172"/>
      <c r="FAK6" s="172"/>
      <c r="FAL6" s="172"/>
      <c r="FAM6" s="172"/>
      <c r="FAN6" s="172"/>
      <c r="FAO6" s="172"/>
      <c r="FAP6" s="172"/>
      <c r="FAQ6" s="172"/>
      <c r="FAR6" s="172"/>
      <c r="FAS6" s="172"/>
      <c r="FAT6" s="172"/>
      <c r="FAU6" s="172"/>
      <c r="FAV6" s="172"/>
      <c r="FAW6" s="172"/>
      <c r="FAX6" s="172"/>
      <c r="FAY6" s="172"/>
      <c r="FAZ6" s="172"/>
      <c r="FBA6" s="172"/>
      <c r="FBB6" s="172"/>
      <c r="FBC6" s="172"/>
      <c r="FBD6" s="172"/>
      <c r="FBE6" s="172"/>
      <c r="FBF6" s="172"/>
      <c r="FBG6" s="172"/>
      <c r="FBH6" s="172"/>
      <c r="FBI6" s="172"/>
      <c r="FBJ6" s="172"/>
      <c r="FBK6" s="172"/>
      <c r="FBL6" s="172"/>
      <c r="FBM6" s="172"/>
      <c r="FBN6" s="172"/>
      <c r="FBO6" s="172"/>
      <c r="FBP6" s="172"/>
      <c r="FBQ6" s="172"/>
      <c r="FBR6" s="172"/>
      <c r="FBS6" s="172"/>
      <c r="FBT6" s="172"/>
      <c r="FBU6" s="172"/>
      <c r="FBV6" s="172"/>
      <c r="FBW6" s="172"/>
      <c r="FBX6" s="172"/>
      <c r="FBY6" s="172"/>
      <c r="FBZ6" s="172"/>
      <c r="FCA6" s="172"/>
      <c r="FCB6" s="172"/>
      <c r="FCC6" s="172"/>
      <c r="FCD6" s="172"/>
      <c r="FCE6" s="172"/>
      <c r="FCF6" s="172"/>
      <c r="FCG6" s="172"/>
      <c r="FCH6" s="172"/>
      <c r="FCI6" s="172"/>
      <c r="FCJ6" s="172"/>
      <c r="FCK6" s="172"/>
      <c r="FCL6" s="172"/>
      <c r="FCM6" s="172"/>
      <c r="FCN6" s="172"/>
      <c r="FCO6" s="172"/>
      <c r="FCP6" s="172"/>
      <c r="FCQ6" s="172"/>
      <c r="FCR6" s="172"/>
      <c r="FCS6" s="172"/>
      <c r="FCT6" s="172"/>
      <c r="FCU6" s="172"/>
      <c r="FCV6" s="172"/>
      <c r="FCW6" s="172"/>
      <c r="FCX6" s="172"/>
      <c r="FCY6" s="172"/>
      <c r="FCZ6" s="172"/>
      <c r="FDA6" s="172"/>
      <c r="FDB6" s="172"/>
      <c r="FDC6" s="172"/>
      <c r="FDD6" s="172"/>
      <c r="FDE6" s="172"/>
      <c r="FDF6" s="172"/>
      <c r="FDG6" s="172"/>
      <c r="FDH6" s="172"/>
      <c r="FDI6" s="172"/>
      <c r="FDJ6" s="172"/>
      <c r="FDK6" s="172"/>
      <c r="FDL6" s="172"/>
      <c r="FDM6" s="172"/>
      <c r="FDN6" s="172"/>
      <c r="FDO6" s="172"/>
      <c r="FDP6" s="172"/>
      <c r="FDQ6" s="172"/>
      <c r="FDR6" s="172"/>
      <c r="FDS6" s="172"/>
      <c r="FDT6" s="172"/>
      <c r="FDU6" s="172"/>
      <c r="FDV6" s="172"/>
      <c r="FDW6" s="172"/>
      <c r="FDX6" s="172"/>
      <c r="FDY6" s="172"/>
      <c r="FDZ6" s="172"/>
      <c r="FEA6" s="172"/>
      <c r="FEB6" s="172"/>
      <c r="FEC6" s="172"/>
      <c r="FED6" s="172"/>
      <c r="FEE6" s="172"/>
      <c r="FEF6" s="172"/>
      <c r="FEG6" s="172"/>
      <c r="FEH6" s="172"/>
      <c r="FEI6" s="172"/>
      <c r="FEJ6" s="172"/>
      <c r="FEK6" s="172"/>
      <c r="FEL6" s="172"/>
      <c r="FEM6" s="172"/>
      <c r="FEN6" s="172"/>
      <c r="FEO6" s="172"/>
      <c r="FEP6" s="172"/>
      <c r="FEQ6" s="172"/>
      <c r="FER6" s="172"/>
      <c r="FES6" s="172"/>
      <c r="FET6" s="172"/>
      <c r="FEU6" s="172"/>
      <c r="FEV6" s="172"/>
      <c r="FEW6" s="172"/>
      <c r="FEX6" s="172"/>
      <c r="FEY6" s="172"/>
      <c r="FEZ6" s="172"/>
      <c r="FFA6" s="172"/>
      <c r="FFB6" s="172"/>
      <c r="FFC6" s="172"/>
      <c r="FFD6" s="172"/>
      <c r="FFE6" s="172"/>
      <c r="FFF6" s="172"/>
      <c r="FFG6" s="172"/>
      <c r="FFH6" s="172"/>
      <c r="FFI6" s="172"/>
      <c r="FFJ6" s="172"/>
      <c r="FFK6" s="172"/>
      <c r="FFL6" s="172"/>
      <c r="FFM6" s="172"/>
      <c r="FFN6" s="172"/>
      <c r="FFO6" s="172"/>
      <c r="FFP6" s="172"/>
      <c r="FFQ6" s="172"/>
      <c r="FFR6" s="172"/>
      <c r="FFS6" s="172"/>
      <c r="FFT6" s="172"/>
      <c r="FFU6" s="172"/>
      <c r="FFV6" s="172"/>
      <c r="FFW6" s="172"/>
      <c r="FFX6" s="172"/>
      <c r="FFY6" s="172"/>
      <c r="FFZ6" s="172"/>
      <c r="FGA6" s="172"/>
      <c r="FGB6" s="172"/>
      <c r="FGC6" s="172"/>
      <c r="FGD6" s="172"/>
      <c r="FGE6" s="172"/>
      <c r="FGF6" s="172"/>
      <c r="FGG6" s="172"/>
      <c r="FGH6" s="172"/>
      <c r="FGI6" s="172"/>
      <c r="FGJ6" s="172"/>
      <c r="FGK6" s="172"/>
      <c r="FGL6" s="172"/>
      <c r="FGM6" s="172"/>
      <c r="FGN6" s="172"/>
      <c r="FGO6" s="172"/>
      <c r="FGP6" s="172"/>
      <c r="FGQ6" s="172"/>
      <c r="FGR6" s="172"/>
      <c r="FGS6" s="172"/>
      <c r="FGT6" s="172"/>
      <c r="FGU6" s="172"/>
      <c r="FGV6" s="172"/>
      <c r="FGW6" s="172"/>
      <c r="FGX6" s="172"/>
      <c r="FGY6" s="172"/>
      <c r="FGZ6" s="172"/>
      <c r="FHA6" s="172"/>
      <c r="FHB6" s="172"/>
      <c r="FHC6" s="172"/>
      <c r="FHD6" s="172"/>
      <c r="FHE6" s="172"/>
      <c r="FHF6" s="172"/>
      <c r="FHG6" s="172"/>
      <c r="FHH6" s="172"/>
      <c r="FHI6" s="172"/>
      <c r="FHJ6" s="172"/>
      <c r="FHK6" s="172"/>
      <c r="FHL6" s="172"/>
      <c r="FHM6" s="172"/>
      <c r="FHN6" s="172"/>
      <c r="FHO6" s="172"/>
      <c r="FHP6" s="172"/>
      <c r="FHQ6" s="172"/>
      <c r="FHR6" s="172"/>
      <c r="FHS6" s="172"/>
      <c r="FHT6" s="172"/>
      <c r="FHU6" s="172"/>
      <c r="FHV6" s="172"/>
      <c r="FHW6" s="172"/>
      <c r="FHX6" s="172"/>
      <c r="FHY6" s="172"/>
      <c r="FHZ6" s="172"/>
      <c r="FIA6" s="172"/>
      <c r="FIB6" s="172"/>
      <c r="FIC6" s="172"/>
      <c r="FID6" s="172"/>
      <c r="FIE6" s="172"/>
      <c r="FIF6" s="172"/>
      <c r="FIG6" s="172"/>
      <c r="FIH6" s="172"/>
      <c r="FII6" s="172"/>
      <c r="FIJ6" s="172"/>
      <c r="FIK6" s="172"/>
      <c r="FIL6" s="172"/>
      <c r="FIM6" s="172"/>
      <c r="FIN6" s="172"/>
      <c r="FIO6" s="172"/>
      <c r="FIP6" s="172"/>
      <c r="FIQ6" s="172"/>
      <c r="FIR6" s="172"/>
      <c r="FIS6" s="172"/>
      <c r="FIT6" s="172"/>
      <c r="FIU6" s="172"/>
      <c r="FIV6" s="172"/>
      <c r="FIW6" s="172"/>
      <c r="FIX6" s="172"/>
      <c r="FIY6" s="172"/>
      <c r="FIZ6" s="172"/>
      <c r="FJA6" s="172"/>
      <c r="FJB6" s="172"/>
      <c r="FJC6" s="172"/>
      <c r="FJD6" s="172"/>
      <c r="FJE6" s="172"/>
      <c r="FJF6" s="172"/>
      <c r="FJG6" s="172"/>
      <c r="FJH6" s="172"/>
      <c r="FJI6" s="172"/>
      <c r="FJJ6" s="172"/>
      <c r="FJK6" s="172"/>
      <c r="FJL6" s="172"/>
      <c r="FJM6" s="172"/>
      <c r="FJN6" s="172"/>
      <c r="FJO6" s="172"/>
      <c r="FJP6" s="172"/>
      <c r="FJQ6" s="172"/>
      <c r="FJR6" s="172"/>
      <c r="FJS6" s="172"/>
      <c r="FJT6" s="172"/>
      <c r="FJU6" s="172"/>
      <c r="FJV6" s="172"/>
      <c r="FJW6" s="172"/>
      <c r="FJX6" s="172"/>
      <c r="FJY6" s="172"/>
      <c r="FJZ6" s="172"/>
      <c r="FKA6" s="172"/>
      <c r="FKB6" s="172"/>
      <c r="FKC6" s="172"/>
      <c r="FKD6" s="172"/>
      <c r="FKE6" s="172"/>
      <c r="FKF6" s="172"/>
      <c r="FKG6" s="172"/>
      <c r="FKH6" s="172"/>
      <c r="FKI6" s="172"/>
      <c r="FKJ6" s="172"/>
      <c r="FKK6" s="172"/>
      <c r="FKL6" s="172"/>
      <c r="FKM6" s="172"/>
      <c r="FKN6" s="172"/>
      <c r="FKO6" s="172"/>
      <c r="FKP6" s="172"/>
      <c r="FKQ6" s="172"/>
      <c r="FKR6" s="172"/>
      <c r="FKS6" s="172"/>
      <c r="FKT6" s="172"/>
      <c r="FKU6" s="172"/>
      <c r="FKV6" s="172"/>
      <c r="FKW6" s="172"/>
      <c r="FKX6" s="172"/>
      <c r="FKY6" s="172"/>
      <c r="FKZ6" s="172"/>
      <c r="FLA6" s="172"/>
      <c r="FLB6" s="172"/>
      <c r="FLC6" s="172"/>
      <c r="FLD6" s="172"/>
      <c r="FLE6" s="172"/>
      <c r="FLF6" s="172"/>
      <c r="FLG6" s="172"/>
      <c r="FLH6" s="172"/>
      <c r="FLI6" s="172"/>
      <c r="FLJ6" s="172"/>
      <c r="FLK6" s="172"/>
      <c r="FLL6" s="172"/>
      <c r="FLM6" s="172"/>
      <c r="FLN6" s="172"/>
      <c r="FLO6" s="172"/>
      <c r="FLP6" s="172"/>
      <c r="FLQ6" s="172"/>
      <c r="FLR6" s="172"/>
      <c r="FLS6" s="172"/>
      <c r="FLT6" s="172"/>
      <c r="FLU6" s="172"/>
      <c r="FLV6" s="172"/>
      <c r="FLW6" s="172"/>
      <c r="FLX6" s="172"/>
      <c r="FLY6" s="172"/>
      <c r="FLZ6" s="172"/>
      <c r="FMA6" s="172"/>
      <c r="FMB6" s="172"/>
      <c r="FMC6" s="172"/>
      <c r="FMD6" s="172"/>
      <c r="FME6" s="172"/>
      <c r="FMF6" s="172"/>
      <c r="FMG6" s="172"/>
      <c r="FMH6" s="172"/>
      <c r="FMI6" s="172"/>
      <c r="FMJ6" s="172"/>
      <c r="FMK6" s="172"/>
      <c r="FML6" s="172"/>
      <c r="FMM6" s="172"/>
      <c r="FMN6" s="172"/>
      <c r="FMO6" s="172"/>
      <c r="FMP6" s="172"/>
      <c r="FMQ6" s="172"/>
      <c r="FMR6" s="172"/>
      <c r="FMS6" s="172"/>
      <c r="FMT6" s="172"/>
      <c r="FMU6" s="172"/>
      <c r="FMV6" s="172"/>
      <c r="FMW6" s="172"/>
      <c r="FMX6" s="172"/>
      <c r="FMY6" s="172"/>
      <c r="FMZ6" s="172"/>
      <c r="FNA6" s="172"/>
      <c r="FNB6" s="172"/>
      <c r="FNC6" s="172"/>
      <c r="FND6" s="172"/>
      <c r="FNE6" s="172"/>
      <c r="FNF6" s="172"/>
      <c r="FNG6" s="172"/>
      <c r="FNH6" s="172"/>
      <c r="FNI6" s="172"/>
      <c r="FNJ6" s="172"/>
      <c r="FNK6" s="172"/>
      <c r="FNL6" s="172"/>
      <c r="FNM6" s="172"/>
      <c r="FNN6" s="172"/>
      <c r="FNO6" s="172"/>
      <c r="FNP6" s="172"/>
      <c r="FNQ6" s="172"/>
      <c r="FNR6" s="172"/>
      <c r="FNS6" s="172"/>
      <c r="FNT6" s="172"/>
      <c r="FNU6" s="172"/>
      <c r="FNV6" s="172"/>
      <c r="FNW6" s="172"/>
      <c r="FNX6" s="172"/>
      <c r="FNY6" s="172"/>
      <c r="FNZ6" s="172"/>
      <c r="FOA6" s="172"/>
      <c r="FOB6" s="172"/>
      <c r="FOC6" s="172"/>
      <c r="FOD6" s="172"/>
      <c r="FOE6" s="172"/>
      <c r="FOF6" s="172"/>
      <c r="FOG6" s="172"/>
      <c r="FOH6" s="172"/>
      <c r="FOI6" s="172"/>
      <c r="FOJ6" s="172"/>
      <c r="FOK6" s="172"/>
      <c r="FOL6" s="172"/>
      <c r="FOM6" s="172"/>
      <c r="FON6" s="172"/>
      <c r="FOO6" s="172"/>
      <c r="FOP6" s="172"/>
      <c r="FOQ6" s="172"/>
      <c r="FOR6" s="172"/>
      <c r="FOS6" s="172"/>
      <c r="FOT6" s="172"/>
      <c r="FOU6" s="172"/>
      <c r="FOV6" s="172"/>
      <c r="FOW6" s="172"/>
      <c r="FOX6" s="172"/>
      <c r="FOY6" s="172"/>
      <c r="FOZ6" s="172"/>
      <c r="FPA6" s="172"/>
      <c r="FPB6" s="172"/>
      <c r="FPC6" s="172"/>
      <c r="FPD6" s="172"/>
      <c r="FPE6" s="172"/>
      <c r="FPF6" s="172"/>
      <c r="FPG6" s="172"/>
      <c r="FPH6" s="172"/>
      <c r="FPI6" s="172"/>
      <c r="FPJ6" s="172"/>
      <c r="FPK6" s="172"/>
      <c r="FPL6" s="172"/>
      <c r="FPM6" s="172"/>
      <c r="FPN6" s="172"/>
      <c r="FPO6" s="172"/>
      <c r="FPP6" s="172"/>
      <c r="FPQ6" s="172"/>
      <c r="FPR6" s="172"/>
      <c r="FPS6" s="172"/>
      <c r="FPT6" s="172"/>
      <c r="FPU6" s="172"/>
      <c r="FPV6" s="172"/>
      <c r="FPW6" s="172"/>
      <c r="FPX6" s="172"/>
      <c r="FPY6" s="172"/>
      <c r="FPZ6" s="172"/>
      <c r="FQA6" s="172"/>
      <c r="FQB6" s="172"/>
      <c r="FQC6" s="172"/>
      <c r="FQD6" s="172"/>
      <c r="FQE6" s="172"/>
      <c r="FQF6" s="172"/>
      <c r="FQG6" s="172"/>
      <c r="FQH6" s="172"/>
      <c r="FQI6" s="172"/>
      <c r="FQJ6" s="172"/>
      <c r="FQK6" s="172"/>
      <c r="FQL6" s="172"/>
      <c r="FQM6" s="172"/>
      <c r="FQN6" s="172"/>
      <c r="FQO6" s="172"/>
      <c r="FQP6" s="172"/>
      <c r="FQQ6" s="172"/>
      <c r="FQR6" s="172"/>
      <c r="FQS6" s="172"/>
      <c r="FQT6" s="172"/>
      <c r="FQU6" s="172"/>
      <c r="FQV6" s="172"/>
      <c r="FQW6" s="172"/>
      <c r="FQX6" s="172"/>
      <c r="FQY6" s="172"/>
      <c r="FQZ6" s="172"/>
      <c r="FRA6" s="172"/>
      <c r="FRB6" s="172"/>
      <c r="FRC6" s="172"/>
      <c r="FRD6" s="172"/>
      <c r="FRE6" s="172"/>
      <c r="FRF6" s="172"/>
      <c r="FRG6" s="172"/>
      <c r="FRH6" s="172"/>
      <c r="FRI6" s="172"/>
      <c r="FRJ6" s="172"/>
      <c r="FRK6" s="172"/>
      <c r="FRL6" s="172"/>
      <c r="FRM6" s="172"/>
      <c r="FRN6" s="172"/>
      <c r="FRO6" s="172"/>
      <c r="FRP6" s="172"/>
      <c r="FRQ6" s="172"/>
      <c r="FRR6" s="172"/>
      <c r="FRS6" s="172"/>
      <c r="FRT6" s="172"/>
      <c r="FRU6" s="172"/>
      <c r="FRV6" s="172"/>
      <c r="FRW6" s="172"/>
      <c r="FRX6" s="172"/>
      <c r="FRY6" s="172"/>
      <c r="FRZ6" s="172"/>
      <c r="FSA6" s="172"/>
      <c r="FSB6" s="172"/>
      <c r="FSC6" s="172"/>
      <c r="FSD6" s="172"/>
      <c r="FSE6" s="172"/>
      <c r="FSF6" s="172"/>
      <c r="FSG6" s="172"/>
      <c r="FSH6" s="172"/>
      <c r="FSI6" s="172"/>
      <c r="FSJ6" s="172"/>
      <c r="FSK6" s="172"/>
      <c r="FSL6" s="172"/>
      <c r="FSM6" s="172"/>
      <c r="FSN6" s="172"/>
      <c r="FSO6" s="172"/>
      <c r="FSP6" s="172"/>
      <c r="FSQ6" s="172"/>
      <c r="FSR6" s="172"/>
      <c r="FSS6" s="172"/>
      <c r="FST6" s="172"/>
      <c r="FSU6" s="172"/>
      <c r="FSV6" s="172"/>
      <c r="FSW6" s="172"/>
      <c r="FSX6" s="172"/>
      <c r="FSY6" s="172"/>
      <c r="FSZ6" s="172"/>
      <c r="FTA6" s="172"/>
      <c r="FTB6" s="172"/>
      <c r="FTC6" s="172"/>
      <c r="FTD6" s="172"/>
      <c r="FTE6" s="172"/>
      <c r="FTF6" s="172"/>
      <c r="FTG6" s="172"/>
      <c r="FTH6" s="172"/>
      <c r="FTI6" s="172"/>
      <c r="FTJ6" s="172"/>
      <c r="FTK6" s="172"/>
      <c r="FTL6" s="172"/>
      <c r="FTM6" s="172"/>
      <c r="FTN6" s="172"/>
      <c r="FTO6" s="172"/>
      <c r="FTP6" s="172"/>
      <c r="FTQ6" s="172"/>
      <c r="FTR6" s="172"/>
      <c r="FTS6" s="172"/>
      <c r="FTT6" s="172"/>
      <c r="FTU6" s="172"/>
      <c r="FTV6" s="172"/>
      <c r="FTW6" s="172"/>
      <c r="FTX6" s="172"/>
      <c r="FTY6" s="172"/>
      <c r="FTZ6" s="172"/>
      <c r="FUA6" s="172"/>
      <c r="FUB6" s="172"/>
      <c r="FUC6" s="172"/>
      <c r="FUD6" s="172"/>
      <c r="FUE6" s="172"/>
      <c r="FUF6" s="172"/>
      <c r="FUG6" s="172"/>
      <c r="FUH6" s="172"/>
      <c r="FUI6" s="172"/>
      <c r="FUJ6" s="172"/>
      <c r="FUK6" s="172"/>
      <c r="FUL6" s="172"/>
      <c r="FUM6" s="172"/>
      <c r="FUN6" s="172"/>
      <c r="FUO6" s="172"/>
      <c r="FUP6" s="172"/>
      <c r="FUQ6" s="172"/>
      <c r="FUR6" s="172"/>
      <c r="FUS6" s="172"/>
      <c r="FUT6" s="172"/>
      <c r="FUU6" s="172"/>
      <c r="FUV6" s="172"/>
      <c r="FUW6" s="172"/>
      <c r="FUX6" s="172"/>
      <c r="FUY6" s="172"/>
      <c r="FUZ6" s="172"/>
      <c r="FVA6" s="172"/>
      <c r="FVB6" s="172"/>
      <c r="FVC6" s="172"/>
      <c r="FVD6" s="172"/>
      <c r="FVE6" s="172"/>
      <c r="FVF6" s="172"/>
      <c r="FVG6" s="172"/>
      <c r="FVH6" s="172"/>
      <c r="FVI6" s="172"/>
      <c r="FVJ6" s="172"/>
      <c r="FVK6" s="172"/>
      <c r="FVL6" s="172"/>
      <c r="FVM6" s="172"/>
      <c r="FVN6" s="172"/>
      <c r="FVO6" s="172"/>
      <c r="FVP6" s="172"/>
      <c r="FVQ6" s="172"/>
      <c r="FVR6" s="172"/>
      <c r="FVS6" s="172"/>
      <c r="FVT6" s="172"/>
      <c r="FVU6" s="172"/>
      <c r="FVV6" s="172"/>
      <c r="FVW6" s="172"/>
      <c r="FVX6" s="172"/>
      <c r="FVY6" s="172"/>
      <c r="FVZ6" s="172"/>
      <c r="FWA6" s="172"/>
      <c r="FWB6" s="172"/>
      <c r="FWC6" s="172"/>
      <c r="FWD6" s="172"/>
      <c r="FWE6" s="172"/>
      <c r="FWF6" s="172"/>
      <c r="FWG6" s="172"/>
      <c r="FWH6" s="172"/>
      <c r="FWI6" s="172"/>
      <c r="FWJ6" s="172"/>
      <c r="FWK6" s="172"/>
      <c r="FWL6" s="172"/>
      <c r="FWM6" s="172"/>
      <c r="FWN6" s="172"/>
      <c r="FWO6" s="172"/>
      <c r="FWP6" s="172"/>
      <c r="FWQ6" s="172"/>
      <c r="FWR6" s="172"/>
      <c r="FWS6" s="172"/>
      <c r="FWT6" s="172"/>
      <c r="FWU6" s="172"/>
      <c r="FWV6" s="172"/>
      <c r="FWW6" s="172"/>
      <c r="FWX6" s="172"/>
      <c r="FWY6" s="172"/>
      <c r="FWZ6" s="172"/>
      <c r="FXA6" s="172"/>
      <c r="FXB6" s="172"/>
      <c r="FXC6" s="172"/>
      <c r="FXD6" s="172"/>
      <c r="FXE6" s="172"/>
      <c r="FXF6" s="172"/>
      <c r="FXG6" s="172"/>
      <c r="FXH6" s="172"/>
      <c r="FXI6" s="172"/>
      <c r="FXJ6" s="172"/>
      <c r="FXK6" s="172"/>
      <c r="FXL6" s="172"/>
      <c r="FXM6" s="172"/>
      <c r="FXN6" s="172"/>
      <c r="FXO6" s="172"/>
      <c r="FXP6" s="172"/>
      <c r="FXQ6" s="172"/>
      <c r="FXR6" s="172"/>
      <c r="FXS6" s="172"/>
      <c r="FXT6" s="172"/>
      <c r="FXU6" s="172"/>
      <c r="FXV6" s="172"/>
      <c r="FXW6" s="172"/>
      <c r="FXX6" s="172"/>
      <c r="FXY6" s="172"/>
      <c r="FXZ6" s="172"/>
      <c r="FYA6" s="172"/>
      <c r="FYB6" s="172"/>
      <c r="FYC6" s="172"/>
      <c r="FYD6" s="172"/>
      <c r="FYE6" s="172"/>
      <c r="FYF6" s="172"/>
      <c r="FYG6" s="172"/>
      <c r="FYH6" s="172"/>
      <c r="FYI6" s="172"/>
      <c r="FYJ6" s="172"/>
      <c r="FYK6" s="172"/>
      <c r="FYL6" s="172"/>
      <c r="FYM6" s="172"/>
      <c r="FYN6" s="172"/>
      <c r="FYO6" s="172"/>
      <c r="FYP6" s="172"/>
      <c r="FYQ6" s="172"/>
      <c r="FYR6" s="172"/>
      <c r="FYS6" s="172"/>
      <c r="FYT6" s="172"/>
      <c r="FYU6" s="172"/>
      <c r="FYV6" s="172"/>
      <c r="FYW6" s="172"/>
      <c r="FYX6" s="172"/>
      <c r="FYY6" s="172"/>
      <c r="FYZ6" s="172"/>
      <c r="FZA6" s="172"/>
      <c r="FZB6" s="172"/>
      <c r="FZC6" s="172"/>
      <c r="FZD6" s="172"/>
      <c r="FZE6" s="172"/>
      <c r="FZF6" s="172"/>
      <c r="FZG6" s="172"/>
      <c r="FZH6" s="172"/>
      <c r="FZI6" s="172"/>
      <c r="FZJ6" s="172"/>
      <c r="FZK6" s="172"/>
      <c r="FZL6" s="172"/>
      <c r="FZM6" s="172"/>
      <c r="FZN6" s="172"/>
      <c r="FZO6" s="172"/>
      <c r="FZP6" s="172"/>
      <c r="FZQ6" s="172"/>
      <c r="FZR6" s="172"/>
      <c r="FZS6" s="172"/>
      <c r="FZT6" s="172"/>
      <c r="FZU6" s="172"/>
      <c r="FZV6" s="172"/>
      <c r="FZW6" s="172"/>
      <c r="FZX6" s="172"/>
      <c r="FZY6" s="172"/>
      <c r="FZZ6" s="172"/>
      <c r="GAA6" s="172"/>
      <c r="GAB6" s="172"/>
      <c r="GAC6" s="172"/>
      <c r="GAD6" s="172"/>
      <c r="GAE6" s="172"/>
      <c r="GAF6" s="172"/>
      <c r="GAG6" s="172"/>
      <c r="GAH6" s="172"/>
      <c r="GAI6" s="172"/>
      <c r="GAJ6" s="172"/>
      <c r="GAK6" s="172"/>
      <c r="GAL6" s="172"/>
      <c r="GAM6" s="172"/>
      <c r="GAN6" s="172"/>
      <c r="GAO6" s="172"/>
      <c r="GAP6" s="172"/>
      <c r="GAQ6" s="172"/>
      <c r="GAR6" s="172"/>
      <c r="GAS6" s="172"/>
      <c r="GAT6" s="172"/>
      <c r="GAU6" s="172"/>
      <c r="GAV6" s="172"/>
      <c r="GAW6" s="172"/>
      <c r="GAX6" s="172"/>
      <c r="GAY6" s="172"/>
      <c r="GAZ6" s="172"/>
      <c r="GBA6" s="172"/>
      <c r="GBB6" s="172"/>
      <c r="GBC6" s="172"/>
      <c r="GBD6" s="172"/>
      <c r="GBE6" s="172"/>
      <c r="GBF6" s="172"/>
      <c r="GBG6" s="172"/>
      <c r="GBH6" s="172"/>
      <c r="GBI6" s="172"/>
      <c r="GBJ6" s="172"/>
      <c r="GBK6" s="172"/>
      <c r="GBL6" s="172"/>
      <c r="GBM6" s="172"/>
      <c r="GBN6" s="172"/>
      <c r="GBO6" s="172"/>
      <c r="GBP6" s="172"/>
      <c r="GBQ6" s="172"/>
      <c r="GBR6" s="172"/>
      <c r="GBS6" s="172"/>
      <c r="GBT6" s="172"/>
      <c r="GBU6" s="172"/>
      <c r="GBV6" s="172"/>
      <c r="GBW6" s="172"/>
      <c r="GBX6" s="172"/>
      <c r="GBY6" s="172"/>
      <c r="GBZ6" s="172"/>
      <c r="GCA6" s="172"/>
      <c r="GCB6" s="172"/>
      <c r="GCC6" s="172"/>
      <c r="GCD6" s="172"/>
      <c r="GCE6" s="172"/>
      <c r="GCF6" s="172"/>
      <c r="GCG6" s="172"/>
      <c r="GCH6" s="172"/>
      <c r="GCI6" s="172"/>
      <c r="GCJ6" s="172"/>
      <c r="GCK6" s="172"/>
      <c r="GCL6" s="172"/>
      <c r="GCM6" s="172"/>
      <c r="GCN6" s="172"/>
      <c r="GCO6" s="172"/>
      <c r="GCP6" s="172"/>
      <c r="GCQ6" s="172"/>
      <c r="GCR6" s="172"/>
      <c r="GCS6" s="172"/>
      <c r="GCT6" s="172"/>
      <c r="GCU6" s="172"/>
      <c r="GCV6" s="172"/>
      <c r="GCW6" s="172"/>
      <c r="GCX6" s="172"/>
      <c r="GCY6" s="172"/>
      <c r="GCZ6" s="172"/>
      <c r="GDA6" s="172"/>
      <c r="GDB6" s="172"/>
      <c r="GDC6" s="172"/>
      <c r="GDD6" s="172"/>
      <c r="GDE6" s="172"/>
      <c r="GDF6" s="172"/>
      <c r="GDG6" s="172"/>
      <c r="GDH6" s="172"/>
      <c r="GDI6" s="172"/>
      <c r="GDJ6" s="172"/>
      <c r="GDK6" s="172"/>
      <c r="GDL6" s="172"/>
      <c r="GDM6" s="172"/>
      <c r="GDN6" s="172"/>
      <c r="GDO6" s="172"/>
      <c r="GDP6" s="172"/>
      <c r="GDQ6" s="172"/>
      <c r="GDR6" s="172"/>
      <c r="GDS6" s="172"/>
      <c r="GDT6" s="172"/>
      <c r="GDU6" s="172"/>
      <c r="GDV6" s="172"/>
      <c r="GDW6" s="172"/>
      <c r="GDX6" s="172"/>
      <c r="GDY6" s="172"/>
      <c r="GDZ6" s="172"/>
      <c r="GEA6" s="172"/>
      <c r="GEB6" s="172"/>
      <c r="GEC6" s="172"/>
      <c r="GED6" s="172"/>
      <c r="GEE6" s="172"/>
      <c r="GEF6" s="172"/>
      <c r="GEG6" s="172"/>
      <c r="GEH6" s="172"/>
      <c r="GEI6" s="172"/>
      <c r="GEJ6" s="172"/>
      <c r="GEK6" s="172"/>
      <c r="GEL6" s="172"/>
      <c r="GEM6" s="172"/>
      <c r="GEN6" s="172"/>
      <c r="GEO6" s="172"/>
      <c r="GEP6" s="172"/>
      <c r="GEQ6" s="172"/>
      <c r="GER6" s="172"/>
      <c r="GES6" s="172"/>
      <c r="GET6" s="172"/>
      <c r="GEU6" s="172"/>
      <c r="GEV6" s="172"/>
      <c r="GEW6" s="172"/>
      <c r="GEX6" s="172"/>
      <c r="GEY6" s="172"/>
      <c r="GEZ6" s="172"/>
      <c r="GFA6" s="172"/>
      <c r="GFB6" s="172"/>
      <c r="GFC6" s="172"/>
      <c r="GFD6" s="172"/>
      <c r="GFE6" s="172"/>
      <c r="GFF6" s="172"/>
      <c r="GFG6" s="172"/>
      <c r="GFH6" s="172"/>
      <c r="GFI6" s="172"/>
      <c r="GFJ6" s="172"/>
      <c r="GFK6" s="172"/>
      <c r="GFL6" s="172"/>
      <c r="GFM6" s="172"/>
      <c r="GFN6" s="172"/>
      <c r="GFO6" s="172"/>
      <c r="GFP6" s="172"/>
      <c r="GFQ6" s="172"/>
      <c r="GFR6" s="172"/>
      <c r="GFS6" s="172"/>
      <c r="GFT6" s="172"/>
      <c r="GFU6" s="172"/>
      <c r="GFV6" s="172"/>
      <c r="GFW6" s="172"/>
      <c r="GFX6" s="172"/>
      <c r="GFY6" s="172"/>
      <c r="GFZ6" s="172"/>
      <c r="GGA6" s="172"/>
      <c r="GGB6" s="172"/>
      <c r="GGC6" s="172"/>
      <c r="GGD6" s="172"/>
      <c r="GGE6" s="172"/>
      <c r="GGF6" s="172"/>
      <c r="GGG6" s="172"/>
      <c r="GGH6" s="172"/>
      <c r="GGI6" s="172"/>
      <c r="GGJ6" s="172"/>
      <c r="GGK6" s="172"/>
      <c r="GGL6" s="172"/>
      <c r="GGM6" s="172"/>
      <c r="GGN6" s="172"/>
      <c r="GGO6" s="172"/>
      <c r="GGP6" s="172"/>
      <c r="GGQ6" s="172"/>
      <c r="GGR6" s="172"/>
      <c r="GGS6" s="172"/>
      <c r="GGT6" s="172"/>
      <c r="GGU6" s="172"/>
      <c r="GGV6" s="172"/>
      <c r="GGW6" s="172"/>
      <c r="GGX6" s="172"/>
      <c r="GGY6" s="172"/>
      <c r="GGZ6" s="172"/>
      <c r="GHA6" s="172"/>
      <c r="GHB6" s="172"/>
      <c r="GHC6" s="172"/>
      <c r="GHD6" s="172"/>
      <c r="GHE6" s="172"/>
      <c r="GHF6" s="172"/>
      <c r="GHG6" s="172"/>
      <c r="GHH6" s="172"/>
      <c r="GHI6" s="172"/>
      <c r="GHJ6" s="172"/>
      <c r="GHK6" s="172"/>
      <c r="GHL6" s="172"/>
      <c r="GHM6" s="172"/>
      <c r="GHN6" s="172"/>
      <c r="GHO6" s="172"/>
      <c r="GHP6" s="172"/>
      <c r="GHQ6" s="172"/>
      <c r="GHR6" s="172"/>
      <c r="GHS6" s="172"/>
      <c r="GHT6" s="172"/>
      <c r="GHU6" s="172"/>
      <c r="GHV6" s="172"/>
      <c r="GHW6" s="172"/>
      <c r="GHX6" s="172"/>
      <c r="GHY6" s="172"/>
      <c r="GHZ6" s="172"/>
      <c r="GIA6" s="172"/>
      <c r="GIB6" s="172"/>
      <c r="GIC6" s="172"/>
      <c r="GID6" s="172"/>
      <c r="GIE6" s="172"/>
      <c r="GIF6" s="172"/>
      <c r="GIG6" s="172"/>
      <c r="GIH6" s="172"/>
      <c r="GII6" s="172"/>
      <c r="GIJ6" s="172"/>
      <c r="GIK6" s="172"/>
      <c r="GIL6" s="172"/>
      <c r="GIM6" s="172"/>
      <c r="GIN6" s="172"/>
      <c r="GIO6" s="172"/>
      <c r="GIP6" s="172"/>
      <c r="GIQ6" s="172"/>
      <c r="GIR6" s="172"/>
      <c r="GIS6" s="172"/>
      <c r="GIT6" s="172"/>
      <c r="GIU6" s="172"/>
      <c r="GIV6" s="172"/>
      <c r="GIW6" s="172"/>
      <c r="GIX6" s="172"/>
      <c r="GIY6" s="172"/>
      <c r="GIZ6" s="172"/>
      <c r="GJA6" s="172"/>
      <c r="GJB6" s="172"/>
      <c r="GJC6" s="172"/>
      <c r="GJD6" s="172"/>
      <c r="GJE6" s="172"/>
      <c r="GJF6" s="172"/>
      <c r="GJG6" s="172"/>
      <c r="GJH6" s="172"/>
      <c r="GJI6" s="172"/>
      <c r="GJJ6" s="172"/>
      <c r="GJK6" s="172"/>
      <c r="GJL6" s="172"/>
      <c r="GJM6" s="172"/>
      <c r="GJN6" s="172"/>
      <c r="GJO6" s="172"/>
      <c r="GJP6" s="172"/>
      <c r="GJQ6" s="172"/>
      <c r="GJR6" s="172"/>
      <c r="GJS6" s="172"/>
      <c r="GJT6" s="172"/>
      <c r="GJU6" s="172"/>
      <c r="GJV6" s="172"/>
      <c r="GJW6" s="172"/>
      <c r="GJX6" s="172"/>
      <c r="GJY6" s="172"/>
      <c r="GJZ6" s="172"/>
      <c r="GKA6" s="172"/>
      <c r="GKB6" s="172"/>
      <c r="GKC6" s="172"/>
      <c r="GKD6" s="172"/>
      <c r="GKE6" s="172"/>
      <c r="GKF6" s="172"/>
      <c r="GKG6" s="172"/>
      <c r="GKH6" s="172"/>
      <c r="GKI6" s="172"/>
      <c r="GKJ6" s="172"/>
      <c r="GKK6" s="172"/>
      <c r="GKL6" s="172"/>
      <c r="GKM6" s="172"/>
      <c r="GKN6" s="172"/>
      <c r="GKO6" s="172"/>
      <c r="GKP6" s="172"/>
      <c r="GKQ6" s="172"/>
      <c r="GKR6" s="172"/>
      <c r="GKS6" s="172"/>
      <c r="GKT6" s="172"/>
      <c r="GKU6" s="172"/>
      <c r="GKV6" s="172"/>
      <c r="GKW6" s="172"/>
      <c r="GKX6" s="172"/>
      <c r="GKY6" s="172"/>
      <c r="GKZ6" s="172"/>
      <c r="GLA6" s="172"/>
      <c r="GLB6" s="172"/>
      <c r="GLC6" s="172"/>
      <c r="GLD6" s="172"/>
      <c r="GLE6" s="172"/>
      <c r="GLF6" s="172"/>
      <c r="GLG6" s="172"/>
      <c r="GLH6" s="172"/>
      <c r="GLI6" s="172"/>
      <c r="GLJ6" s="172"/>
      <c r="GLK6" s="172"/>
      <c r="GLL6" s="172"/>
      <c r="GLM6" s="172"/>
      <c r="GLN6" s="172"/>
      <c r="GLO6" s="172"/>
      <c r="GLP6" s="172"/>
      <c r="GLQ6" s="172"/>
      <c r="GLR6" s="172"/>
      <c r="GLS6" s="172"/>
      <c r="GLT6" s="172"/>
      <c r="GLU6" s="172"/>
      <c r="GLV6" s="172"/>
      <c r="GLW6" s="172"/>
      <c r="GLX6" s="172"/>
      <c r="GLY6" s="172"/>
      <c r="GLZ6" s="172"/>
      <c r="GMA6" s="172"/>
      <c r="GMB6" s="172"/>
      <c r="GMC6" s="172"/>
      <c r="GMD6" s="172"/>
      <c r="GME6" s="172"/>
      <c r="GMF6" s="172"/>
      <c r="GMG6" s="172"/>
      <c r="GMH6" s="172"/>
      <c r="GMI6" s="172"/>
      <c r="GMJ6" s="172"/>
      <c r="GMK6" s="172"/>
      <c r="GML6" s="172"/>
      <c r="GMM6" s="172"/>
      <c r="GMN6" s="172"/>
      <c r="GMO6" s="172"/>
      <c r="GMP6" s="172"/>
      <c r="GMQ6" s="172"/>
      <c r="GMR6" s="172"/>
      <c r="GMS6" s="172"/>
      <c r="GMT6" s="172"/>
      <c r="GMU6" s="172"/>
      <c r="GMV6" s="172"/>
      <c r="GMW6" s="172"/>
      <c r="GMX6" s="172"/>
      <c r="GMY6" s="172"/>
      <c r="GMZ6" s="172"/>
      <c r="GNA6" s="172"/>
      <c r="GNB6" s="172"/>
      <c r="GNC6" s="172"/>
      <c r="GND6" s="172"/>
      <c r="GNE6" s="172"/>
      <c r="GNF6" s="172"/>
      <c r="GNG6" s="172"/>
      <c r="GNH6" s="172"/>
      <c r="GNI6" s="172"/>
      <c r="GNJ6" s="172"/>
      <c r="GNK6" s="172"/>
      <c r="GNL6" s="172"/>
      <c r="GNM6" s="172"/>
      <c r="GNN6" s="172"/>
      <c r="GNO6" s="172"/>
      <c r="GNP6" s="172"/>
      <c r="GNQ6" s="172"/>
      <c r="GNR6" s="172"/>
      <c r="GNS6" s="172"/>
      <c r="GNT6" s="172"/>
      <c r="GNU6" s="172"/>
      <c r="GNV6" s="172"/>
      <c r="GNW6" s="172"/>
      <c r="GNX6" s="172"/>
      <c r="GNY6" s="172"/>
      <c r="GNZ6" s="172"/>
      <c r="GOA6" s="172"/>
      <c r="GOB6" s="172"/>
      <c r="GOC6" s="172"/>
      <c r="GOD6" s="172"/>
      <c r="GOE6" s="172"/>
      <c r="GOF6" s="172"/>
      <c r="GOG6" s="172"/>
      <c r="GOH6" s="172"/>
      <c r="GOI6" s="172"/>
      <c r="GOJ6" s="172"/>
      <c r="GOK6" s="172"/>
      <c r="GOL6" s="172"/>
      <c r="GOM6" s="172"/>
      <c r="GON6" s="172"/>
      <c r="GOO6" s="172"/>
      <c r="GOP6" s="172"/>
      <c r="GOQ6" s="172"/>
      <c r="GOR6" s="172"/>
      <c r="GOS6" s="172"/>
      <c r="GOT6" s="172"/>
      <c r="GOU6" s="172"/>
      <c r="GOV6" s="172"/>
      <c r="GOW6" s="172"/>
      <c r="GOX6" s="172"/>
      <c r="GOY6" s="172"/>
      <c r="GOZ6" s="172"/>
      <c r="GPA6" s="172"/>
      <c r="GPB6" s="172"/>
      <c r="GPC6" s="172"/>
      <c r="GPD6" s="172"/>
      <c r="GPE6" s="172"/>
      <c r="GPF6" s="172"/>
      <c r="GPG6" s="172"/>
      <c r="GPH6" s="172"/>
      <c r="GPI6" s="172"/>
      <c r="GPJ6" s="172"/>
      <c r="GPK6" s="172"/>
      <c r="GPL6" s="172"/>
      <c r="GPM6" s="172"/>
      <c r="GPN6" s="172"/>
      <c r="GPO6" s="172"/>
      <c r="GPP6" s="172"/>
      <c r="GPQ6" s="172"/>
      <c r="GPR6" s="172"/>
      <c r="GPS6" s="172"/>
      <c r="GPT6" s="172"/>
      <c r="GPU6" s="172"/>
      <c r="GPV6" s="172"/>
      <c r="GPW6" s="172"/>
      <c r="GPX6" s="172"/>
      <c r="GPY6" s="172"/>
      <c r="GPZ6" s="172"/>
      <c r="GQA6" s="172"/>
      <c r="GQB6" s="172"/>
      <c r="GQC6" s="172"/>
      <c r="GQD6" s="172"/>
      <c r="GQE6" s="172"/>
      <c r="GQF6" s="172"/>
      <c r="GQG6" s="172"/>
      <c r="GQH6" s="172"/>
      <c r="GQI6" s="172"/>
      <c r="GQJ6" s="172"/>
      <c r="GQK6" s="172"/>
      <c r="GQL6" s="172"/>
      <c r="GQM6" s="172"/>
      <c r="GQN6" s="172"/>
      <c r="GQO6" s="172"/>
      <c r="GQP6" s="172"/>
      <c r="GQQ6" s="172"/>
      <c r="GQR6" s="172"/>
      <c r="GQS6" s="172"/>
      <c r="GQT6" s="172"/>
      <c r="GQU6" s="172"/>
      <c r="GQV6" s="172"/>
      <c r="GQW6" s="172"/>
      <c r="GQX6" s="172"/>
      <c r="GQY6" s="172"/>
      <c r="GQZ6" s="172"/>
      <c r="GRA6" s="172"/>
      <c r="GRB6" s="172"/>
      <c r="GRC6" s="172"/>
      <c r="GRD6" s="172"/>
      <c r="GRE6" s="172"/>
      <c r="GRF6" s="172"/>
      <c r="GRG6" s="172"/>
      <c r="GRH6" s="172"/>
      <c r="GRI6" s="172"/>
      <c r="GRJ6" s="172"/>
      <c r="GRK6" s="172"/>
      <c r="GRL6" s="172"/>
      <c r="GRM6" s="172"/>
      <c r="GRN6" s="172"/>
      <c r="GRO6" s="172"/>
      <c r="GRP6" s="172"/>
      <c r="GRQ6" s="172"/>
      <c r="GRR6" s="172"/>
      <c r="GRS6" s="172"/>
      <c r="GRT6" s="172"/>
      <c r="GRU6" s="172"/>
      <c r="GRV6" s="172"/>
      <c r="GRW6" s="172"/>
      <c r="GRX6" s="172"/>
      <c r="GRY6" s="172"/>
      <c r="GRZ6" s="172"/>
      <c r="GSA6" s="172"/>
      <c r="GSB6" s="172"/>
      <c r="GSC6" s="172"/>
      <c r="GSD6" s="172"/>
      <c r="GSE6" s="172"/>
      <c r="GSF6" s="172"/>
      <c r="GSG6" s="172"/>
      <c r="GSH6" s="172"/>
      <c r="GSI6" s="172"/>
      <c r="GSJ6" s="172"/>
      <c r="GSK6" s="172"/>
      <c r="GSL6" s="172"/>
      <c r="GSM6" s="172"/>
      <c r="GSN6" s="172"/>
      <c r="GSO6" s="172"/>
      <c r="GSP6" s="172"/>
      <c r="GSQ6" s="172"/>
      <c r="GSR6" s="172"/>
      <c r="GSS6" s="172"/>
      <c r="GST6" s="172"/>
      <c r="GSU6" s="172"/>
      <c r="GSV6" s="172"/>
      <c r="GSW6" s="172"/>
      <c r="GSX6" s="172"/>
      <c r="GSY6" s="172"/>
      <c r="GSZ6" s="172"/>
      <c r="GTA6" s="172"/>
      <c r="GTB6" s="172"/>
      <c r="GTC6" s="172"/>
      <c r="GTD6" s="172"/>
      <c r="GTE6" s="172"/>
      <c r="GTF6" s="172"/>
      <c r="GTG6" s="172"/>
      <c r="GTH6" s="172"/>
      <c r="GTI6" s="172"/>
      <c r="GTJ6" s="172"/>
      <c r="GTK6" s="172"/>
      <c r="GTL6" s="172"/>
      <c r="GTM6" s="172"/>
      <c r="GTN6" s="172"/>
      <c r="GTO6" s="172"/>
      <c r="GTP6" s="172"/>
      <c r="GTQ6" s="172"/>
      <c r="GTR6" s="172"/>
      <c r="GTS6" s="172"/>
      <c r="GTT6" s="172"/>
      <c r="GTU6" s="172"/>
      <c r="GTV6" s="172"/>
      <c r="GTW6" s="172"/>
      <c r="GTX6" s="172"/>
      <c r="GTY6" s="172"/>
      <c r="GTZ6" s="172"/>
      <c r="GUA6" s="172"/>
      <c r="GUB6" s="172"/>
      <c r="GUC6" s="172"/>
      <c r="GUD6" s="172"/>
      <c r="GUE6" s="172"/>
      <c r="GUF6" s="172"/>
      <c r="GUG6" s="172"/>
      <c r="GUH6" s="172"/>
      <c r="GUI6" s="172"/>
      <c r="GUJ6" s="172"/>
      <c r="GUK6" s="172"/>
      <c r="GUL6" s="172"/>
      <c r="GUM6" s="172"/>
      <c r="GUN6" s="172"/>
      <c r="GUO6" s="172"/>
      <c r="GUP6" s="172"/>
      <c r="GUQ6" s="172"/>
      <c r="GUR6" s="172"/>
      <c r="GUS6" s="172"/>
      <c r="GUT6" s="172"/>
      <c r="GUU6" s="172"/>
      <c r="GUV6" s="172"/>
      <c r="GUW6" s="172"/>
      <c r="GUX6" s="172"/>
      <c r="GUY6" s="172"/>
      <c r="GUZ6" s="172"/>
      <c r="GVA6" s="172"/>
      <c r="GVB6" s="172"/>
      <c r="GVC6" s="172"/>
      <c r="GVD6" s="172"/>
      <c r="GVE6" s="172"/>
      <c r="GVF6" s="172"/>
      <c r="GVG6" s="172"/>
      <c r="GVH6" s="172"/>
      <c r="GVI6" s="172"/>
      <c r="GVJ6" s="172"/>
      <c r="GVK6" s="172"/>
      <c r="GVL6" s="172"/>
      <c r="GVM6" s="172"/>
      <c r="GVN6" s="172"/>
      <c r="GVO6" s="172"/>
      <c r="GVP6" s="172"/>
      <c r="GVQ6" s="172"/>
      <c r="GVR6" s="172"/>
      <c r="GVS6" s="172"/>
      <c r="GVT6" s="172"/>
      <c r="GVU6" s="172"/>
      <c r="GVV6" s="172"/>
      <c r="GVW6" s="172"/>
      <c r="GVX6" s="172"/>
      <c r="GVY6" s="172"/>
      <c r="GVZ6" s="172"/>
      <c r="GWA6" s="172"/>
      <c r="GWB6" s="172"/>
      <c r="GWC6" s="172"/>
      <c r="GWD6" s="172"/>
      <c r="GWE6" s="172"/>
      <c r="GWF6" s="172"/>
      <c r="GWG6" s="172"/>
      <c r="GWH6" s="172"/>
      <c r="GWI6" s="172"/>
      <c r="GWJ6" s="172"/>
      <c r="GWK6" s="172"/>
      <c r="GWL6" s="172"/>
      <c r="GWM6" s="172"/>
      <c r="GWN6" s="172"/>
      <c r="GWO6" s="172"/>
      <c r="GWP6" s="172"/>
      <c r="GWQ6" s="172"/>
      <c r="GWR6" s="172"/>
      <c r="GWS6" s="172"/>
      <c r="GWT6" s="172"/>
      <c r="GWU6" s="172"/>
      <c r="GWV6" s="172"/>
      <c r="GWW6" s="172"/>
      <c r="GWX6" s="172"/>
      <c r="GWY6" s="172"/>
      <c r="GWZ6" s="172"/>
      <c r="GXA6" s="172"/>
      <c r="GXB6" s="172"/>
      <c r="GXC6" s="172"/>
      <c r="GXD6" s="172"/>
      <c r="GXE6" s="172"/>
      <c r="GXF6" s="172"/>
      <c r="GXG6" s="172"/>
      <c r="GXH6" s="172"/>
      <c r="GXI6" s="172"/>
      <c r="GXJ6" s="172"/>
      <c r="GXK6" s="172"/>
      <c r="GXL6" s="172"/>
      <c r="GXM6" s="172"/>
      <c r="GXN6" s="172"/>
      <c r="GXO6" s="172"/>
      <c r="GXP6" s="172"/>
      <c r="GXQ6" s="172"/>
      <c r="GXR6" s="172"/>
      <c r="GXS6" s="172"/>
      <c r="GXT6" s="172"/>
      <c r="GXU6" s="172"/>
      <c r="GXV6" s="172"/>
      <c r="GXW6" s="172"/>
      <c r="GXX6" s="172"/>
      <c r="GXY6" s="172"/>
      <c r="GXZ6" s="172"/>
      <c r="GYA6" s="172"/>
      <c r="GYB6" s="172"/>
      <c r="GYC6" s="172"/>
      <c r="GYD6" s="172"/>
      <c r="GYE6" s="172"/>
      <c r="GYF6" s="172"/>
      <c r="GYG6" s="172"/>
      <c r="GYH6" s="172"/>
      <c r="GYI6" s="172"/>
      <c r="GYJ6" s="172"/>
      <c r="GYK6" s="172"/>
      <c r="GYL6" s="172"/>
      <c r="GYM6" s="172"/>
      <c r="GYN6" s="172"/>
      <c r="GYO6" s="172"/>
      <c r="GYP6" s="172"/>
      <c r="GYQ6" s="172"/>
      <c r="GYR6" s="172"/>
      <c r="GYS6" s="172"/>
      <c r="GYT6" s="172"/>
      <c r="GYU6" s="172"/>
      <c r="GYV6" s="172"/>
      <c r="GYW6" s="172"/>
      <c r="GYX6" s="172"/>
      <c r="GYY6" s="172"/>
      <c r="GYZ6" s="172"/>
      <c r="GZA6" s="172"/>
      <c r="GZB6" s="172"/>
      <c r="GZC6" s="172"/>
      <c r="GZD6" s="172"/>
      <c r="GZE6" s="172"/>
      <c r="GZF6" s="172"/>
      <c r="GZG6" s="172"/>
      <c r="GZH6" s="172"/>
      <c r="GZI6" s="172"/>
      <c r="GZJ6" s="172"/>
      <c r="GZK6" s="172"/>
      <c r="GZL6" s="172"/>
      <c r="GZM6" s="172"/>
      <c r="GZN6" s="172"/>
      <c r="GZO6" s="172"/>
      <c r="GZP6" s="172"/>
      <c r="GZQ6" s="172"/>
      <c r="GZR6" s="172"/>
      <c r="GZS6" s="172"/>
      <c r="GZT6" s="172"/>
      <c r="GZU6" s="172"/>
      <c r="GZV6" s="172"/>
      <c r="GZW6" s="172"/>
      <c r="GZX6" s="172"/>
      <c r="GZY6" s="172"/>
      <c r="GZZ6" s="172"/>
      <c r="HAA6" s="172"/>
      <c r="HAB6" s="172"/>
      <c r="HAC6" s="172"/>
      <c r="HAD6" s="172"/>
      <c r="HAE6" s="172"/>
      <c r="HAF6" s="172"/>
      <c r="HAG6" s="172"/>
      <c r="HAH6" s="172"/>
      <c r="HAI6" s="172"/>
      <c r="HAJ6" s="172"/>
      <c r="HAK6" s="172"/>
      <c r="HAL6" s="172"/>
      <c r="HAM6" s="172"/>
      <c r="HAN6" s="172"/>
      <c r="HAO6" s="172"/>
      <c r="HAP6" s="172"/>
      <c r="HAQ6" s="172"/>
      <c r="HAR6" s="172"/>
      <c r="HAS6" s="172"/>
      <c r="HAT6" s="172"/>
      <c r="HAU6" s="172"/>
      <c r="HAV6" s="172"/>
      <c r="HAW6" s="172"/>
      <c r="HAX6" s="172"/>
      <c r="HAY6" s="172"/>
      <c r="HAZ6" s="172"/>
      <c r="HBA6" s="172"/>
      <c r="HBB6" s="172"/>
      <c r="HBC6" s="172"/>
      <c r="HBD6" s="172"/>
      <c r="HBE6" s="172"/>
      <c r="HBF6" s="172"/>
      <c r="HBG6" s="172"/>
      <c r="HBH6" s="172"/>
      <c r="HBI6" s="172"/>
      <c r="HBJ6" s="172"/>
      <c r="HBK6" s="172"/>
      <c r="HBL6" s="172"/>
      <c r="HBM6" s="172"/>
      <c r="HBN6" s="172"/>
      <c r="HBO6" s="172"/>
      <c r="HBP6" s="172"/>
      <c r="HBQ6" s="172"/>
      <c r="HBR6" s="172"/>
      <c r="HBS6" s="172"/>
      <c r="HBT6" s="172"/>
      <c r="HBU6" s="172"/>
      <c r="HBV6" s="172"/>
      <c r="HBW6" s="172"/>
      <c r="HBX6" s="172"/>
      <c r="HBY6" s="172"/>
      <c r="HBZ6" s="172"/>
      <c r="HCA6" s="172"/>
      <c r="HCB6" s="172"/>
      <c r="HCC6" s="172"/>
      <c r="HCD6" s="172"/>
      <c r="HCE6" s="172"/>
      <c r="HCF6" s="172"/>
      <c r="HCG6" s="172"/>
      <c r="HCH6" s="172"/>
      <c r="HCI6" s="172"/>
      <c r="HCJ6" s="172"/>
      <c r="HCK6" s="172"/>
      <c r="HCL6" s="172"/>
      <c r="HCM6" s="172"/>
      <c r="HCN6" s="172"/>
      <c r="HCO6" s="172"/>
      <c r="HCP6" s="172"/>
      <c r="HCQ6" s="172"/>
      <c r="HCR6" s="172"/>
      <c r="HCS6" s="172"/>
      <c r="HCT6" s="172"/>
      <c r="HCU6" s="172"/>
      <c r="HCV6" s="172"/>
      <c r="HCW6" s="172"/>
      <c r="HCX6" s="172"/>
      <c r="HCY6" s="172"/>
      <c r="HCZ6" s="172"/>
      <c r="HDA6" s="172"/>
      <c r="HDB6" s="172"/>
      <c r="HDC6" s="172"/>
      <c r="HDD6" s="172"/>
      <c r="HDE6" s="172"/>
      <c r="HDF6" s="172"/>
      <c r="HDG6" s="172"/>
      <c r="HDH6" s="172"/>
      <c r="HDI6" s="172"/>
      <c r="HDJ6" s="172"/>
      <c r="HDK6" s="172"/>
      <c r="HDL6" s="172"/>
      <c r="HDM6" s="172"/>
      <c r="HDN6" s="172"/>
      <c r="HDO6" s="172"/>
      <c r="HDP6" s="172"/>
      <c r="HDQ6" s="172"/>
      <c r="HDR6" s="172"/>
      <c r="HDS6" s="172"/>
      <c r="HDT6" s="172"/>
      <c r="HDU6" s="172"/>
      <c r="HDV6" s="172"/>
      <c r="HDW6" s="172"/>
      <c r="HDX6" s="172"/>
      <c r="HDY6" s="172"/>
      <c r="HDZ6" s="172"/>
      <c r="HEA6" s="172"/>
      <c r="HEB6" s="172"/>
      <c r="HEC6" s="172"/>
      <c r="HED6" s="172"/>
      <c r="HEE6" s="172"/>
      <c r="HEF6" s="172"/>
      <c r="HEG6" s="172"/>
      <c r="HEH6" s="172"/>
      <c r="HEI6" s="172"/>
      <c r="HEJ6" s="172"/>
      <c r="HEK6" s="172"/>
      <c r="HEL6" s="172"/>
      <c r="HEM6" s="172"/>
      <c r="HEN6" s="172"/>
      <c r="HEO6" s="172"/>
      <c r="HEP6" s="172"/>
      <c r="HEQ6" s="172"/>
      <c r="HER6" s="172"/>
      <c r="HES6" s="172"/>
      <c r="HET6" s="172"/>
      <c r="HEU6" s="172"/>
      <c r="HEV6" s="172"/>
      <c r="HEW6" s="172"/>
      <c r="HEX6" s="172"/>
      <c r="HEY6" s="172"/>
      <c r="HEZ6" s="172"/>
      <c r="HFA6" s="172"/>
      <c r="HFB6" s="172"/>
      <c r="HFC6" s="172"/>
      <c r="HFD6" s="172"/>
      <c r="HFE6" s="172"/>
      <c r="HFF6" s="172"/>
      <c r="HFG6" s="172"/>
      <c r="HFH6" s="172"/>
      <c r="HFI6" s="172"/>
      <c r="HFJ6" s="172"/>
      <c r="HFK6" s="172"/>
      <c r="HFL6" s="172"/>
      <c r="HFM6" s="172"/>
      <c r="HFN6" s="172"/>
      <c r="HFO6" s="172"/>
      <c r="HFP6" s="172"/>
      <c r="HFQ6" s="172"/>
      <c r="HFR6" s="172"/>
      <c r="HFS6" s="172"/>
      <c r="HFT6" s="172"/>
      <c r="HFU6" s="172"/>
      <c r="HFV6" s="172"/>
      <c r="HFW6" s="172"/>
      <c r="HFX6" s="172"/>
      <c r="HFY6" s="172"/>
      <c r="HFZ6" s="172"/>
      <c r="HGA6" s="172"/>
      <c r="HGB6" s="172"/>
      <c r="HGC6" s="172"/>
      <c r="HGD6" s="172"/>
      <c r="HGE6" s="172"/>
      <c r="HGF6" s="172"/>
      <c r="HGG6" s="172"/>
      <c r="HGH6" s="172"/>
      <c r="HGI6" s="172"/>
      <c r="HGJ6" s="172"/>
      <c r="HGK6" s="172"/>
      <c r="HGL6" s="172"/>
      <c r="HGM6" s="172"/>
      <c r="HGN6" s="172"/>
      <c r="HGO6" s="172"/>
      <c r="HGP6" s="172"/>
      <c r="HGQ6" s="172"/>
      <c r="HGR6" s="172"/>
      <c r="HGS6" s="172"/>
      <c r="HGT6" s="172"/>
      <c r="HGU6" s="172"/>
      <c r="HGV6" s="172"/>
      <c r="HGW6" s="172"/>
      <c r="HGX6" s="172"/>
      <c r="HGY6" s="172"/>
      <c r="HGZ6" s="172"/>
      <c r="HHA6" s="172"/>
      <c r="HHB6" s="172"/>
      <c r="HHC6" s="172"/>
      <c r="HHD6" s="172"/>
      <c r="HHE6" s="172"/>
      <c r="HHF6" s="172"/>
      <c r="HHG6" s="172"/>
      <c r="HHH6" s="172"/>
      <c r="HHI6" s="172"/>
      <c r="HHJ6" s="172"/>
      <c r="HHK6" s="172"/>
      <c r="HHL6" s="172"/>
      <c r="HHM6" s="172"/>
      <c r="HHN6" s="172"/>
      <c r="HHO6" s="172"/>
      <c r="HHP6" s="172"/>
      <c r="HHQ6" s="172"/>
      <c r="HHR6" s="172"/>
      <c r="HHS6" s="172"/>
      <c r="HHT6" s="172"/>
      <c r="HHU6" s="172"/>
      <c r="HHV6" s="172"/>
      <c r="HHW6" s="172"/>
      <c r="HHX6" s="172"/>
      <c r="HHY6" s="172"/>
      <c r="HHZ6" s="172"/>
      <c r="HIA6" s="172"/>
      <c r="HIB6" s="172"/>
      <c r="HIC6" s="172"/>
      <c r="HID6" s="172"/>
      <c r="HIE6" s="172"/>
      <c r="HIF6" s="172"/>
      <c r="HIG6" s="172"/>
      <c r="HIH6" s="172"/>
      <c r="HII6" s="172"/>
      <c r="HIJ6" s="172"/>
      <c r="HIK6" s="172"/>
      <c r="HIL6" s="172"/>
      <c r="HIM6" s="172"/>
      <c r="HIN6" s="172"/>
      <c r="HIO6" s="172"/>
      <c r="HIP6" s="172"/>
      <c r="HIQ6" s="172"/>
      <c r="HIR6" s="172"/>
      <c r="HIS6" s="172"/>
      <c r="HIT6" s="172"/>
      <c r="HIU6" s="172"/>
      <c r="HIV6" s="172"/>
      <c r="HIW6" s="172"/>
      <c r="HIX6" s="172"/>
      <c r="HIY6" s="172"/>
      <c r="HIZ6" s="172"/>
      <c r="HJA6" s="172"/>
      <c r="HJB6" s="172"/>
      <c r="HJC6" s="172"/>
      <c r="HJD6" s="172"/>
      <c r="HJE6" s="172"/>
      <c r="HJF6" s="172"/>
      <c r="HJG6" s="172"/>
      <c r="HJH6" s="172"/>
      <c r="HJI6" s="172"/>
      <c r="HJJ6" s="172"/>
      <c r="HJK6" s="172"/>
      <c r="HJL6" s="172"/>
      <c r="HJM6" s="172"/>
      <c r="HJN6" s="172"/>
      <c r="HJO6" s="172"/>
      <c r="HJP6" s="172"/>
      <c r="HJQ6" s="172"/>
      <c r="HJR6" s="172"/>
      <c r="HJS6" s="172"/>
      <c r="HJT6" s="172"/>
      <c r="HJU6" s="172"/>
      <c r="HJV6" s="172"/>
      <c r="HJW6" s="172"/>
      <c r="HJX6" s="172"/>
      <c r="HJY6" s="172"/>
      <c r="HJZ6" s="172"/>
      <c r="HKA6" s="172"/>
      <c r="HKB6" s="172"/>
      <c r="HKC6" s="172"/>
      <c r="HKD6" s="172"/>
      <c r="HKE6" s="172"/>
      <c r="HKF6" s="172"/>
      <c r="HKG6" s="172"/>
      <c r="HKH6" s="172"/>
      <c r="HKI6" s="172"/>
      <c r="HKJ6" s="172"/>
      <c r="HKK6" s="172"/>
      <c r="HKL6" s="172"/>
      <c r="HKM6" s="172"/>
      <c r="HKN6" s="172"/>
      <c r="HKO6" s="172"/>
      <c r="HKP6" s="172"/>
      <c r="HKQ6" s="172"/>
      <c r="HKR6" s="172"/>
      <c r="HKS6" s="172"/>
      <c r="HKT6" s="172"/>
      <c r="HKU6" s="172"/>
      <c r="HKV6" s="172"/>
      <c r="HKW6" s="172"/>
      <c r="HKX6" s="172"/>
      <c r="HKY6" s="172"/>
      <c r="HKZ6" s="172"/>
      <c r="HLA6" s="172"/>
      <c r="HLB6" s="172"/>
      <c r="HLC6" s="172"/>
      <c r="HLD6" s="172"/>
      <c r="HLE6" s="172"/>
      <c r="HLF6" s="172"/>
      <c r="HLG6" s="172"/>
      <c r="HLH6" s="172"/>
      <c r="HLI6" s="172"/>
      <c r="HLJ6" s="172"/>
      <c r="HLK6" s="172"/>
      <c r="HLL6" s="172"/>
      <c r="HLM6" s="172"/>
      <c r="HLN6" s="172"/>
      <c r="HLO6" s="172"/>
      <c r="HLP6" s="172"/>
      <c r="HLQ6" s="172"/>
      <c r="HLR6" s="172"/>
      <c r="HLS6" s="172"/>
      <c r="HLT6" s="172"/>
      <c r="HLU6" s="172"/>
      <c r="HLV6" s="172"/>
      <c r="HLW6" s="172"/>
      <c r="HLX6" s="172"/>
      <c r="HLY6" s="172"/>
      <c r="HLZ6" s="172"/>
      <c r="HMA6" s="172"/>
      <c r="HMB6" s="172"/>
      <c r="HMC6" s="172"/>
      <c r="HMD6" s="172"/>
      <c r="HME6" s="172"/>
      <c r="HMF6" s="172"/>
      <c r="HMG6" s="172"/>
      <c r="HMH6" s="172"/>
      <c r="HMI6" s="172"/>
      <c r="HMJ6" s="172"/>
      <c r="HMK6" s="172"/>
      <c r="HML6" s="172"/>
      <c r="HMM6" s="172"/>
      <c r="HMN6" s="172"/>
      <c r="HMO6" s="172"/>
      <c r="HMP6" s="172"/>
      <c r="HMQ6" s="172"/>
      <c r="HMR6" s="172"/>
      <c r="HMS6" s="172"/>
      <c r="HMT6" s="172"/>
      <c r="HMU6" s="172"/>
      <c r="HMV6" s="172"/>
      <c r="HMW6" s="172"/>
      <c r="HMX6" s="172"/>
      <c r="HMY6" s="172"/>
      <c r="HMZ6" s="172"/>
      <c r="HNA6" s="172"/>
      <c r="HNB6" s="172"/>
      <c r="HNC6" s="172"/>
      <c r="HND6" s="172"/>
      <c r="HNE6" s="172"/>
      <c r="HNF6" s="172"/>
      <c r="HNG6" s="172"/>
      <c r="HNH6" s="172"/>
      <c r="HNI6" s="172"/>
      <c r="HNJ6" s="172"/>
      <c r="HNK6" s="172"/>
      <c r="HNL6" s="172"/>
      <c r="HNM6" s="172"/>
      <c r="HNN6" s="172"/>
      <c r="HNO6" s="172"/>
      <c r="HNP6" s="172"/>
      <c r="HNQ6" s="172"/>
      <c r="HNR6" s="172"/>
      <c r="HNS6" s="172"/>
      <c r="HNT6" s="172"/>
      <c r="HNU6" s="172"/>
      <c r="HNV6" s="172"/>
      <c r="HNW6" s="172"/>
      <c r="HNX6" s="172"/>
      <c r="HNY6" s="172"/>
      <c r="HNZ6" s="172"/>
      <c r="HOA6" s="172"/>
      <c r="HOB6" s="172"/>
      <c r="HOC6" s="172"/>
      <c r="HOD6" s="172"/>
      <c r="HOE6" s="172"/>
      <c r="HOF6" s="172"/>
      <c r="HOG6" s="172"/>
      <c r="HOH6" s="172"/>
      <c r="HOI6" s="172"/>
      <c r="HOJ6" s="172"/>
      <c r="HOK6" s="172"/>
      <c r="HOL6" s="172"/>
      <c r="HOM6" s="172"/>
      <c r="HON6" s="172"/>
      <c r="HOO6" s="172"/>
      <c r="HOP6" s="172"/>
      <c r="HOQ6" s="172"/>
      <c r="HOR6" s="172"/>
      <c r="HOS6" s="172"/>
      <c r="HOT6" s="172"/>
      <c r="HOU6" s="172"/>
      <c r="HOV6" s="172"/>
      <c r="HOW6" s="172"/>
      <c r="HOX6" s="172"/>
      <c r="HOY6" s="172"/>
      <c r="HOZ6" s="172"/>
      <c r="HPA6" s="172"/>
      <c r="HPB6" s="172"/>
      <c r="HPC6" s="172"/>
      <c r="HPD6" s="172"/>
      <c r="HPE6" s="172"/>
      <c r="HPF6" s="172"/>
      <c r="HPG6" s="172"/>
      <c r="HPH6" s="172"/>
      <c r="HPI6" s="172"/>
      <c r="HPJ6" s="172"/>
      <c r="HPK6" s="172"/>
      <c r="HPL6" s="172"/>
      <c r="HPM6" s="172"/>
      <c r="HPN6" s="172"/>
      <c r="HPO6" s="172"/>
      <c r="HPP6" s="172"/>
      <c r="HPQ6" s="172"/>
      <c r="HPR6" s="172"/>
      <c r="HPS6" s="172"/>
      <c r="HPT6" s="172"/>
      <c r="HPU6" s="172"/>
      <c r="HPV6" s="172"/>
      <c r="HPW6" s="172"/>
      <c r="HPX6" s="172"/>
      <c r="HPY6" s="172"/>
      <c r="HPZ6" s="172"/>
      <c r="HQA6" s="172"/>
      <c r="HQB6" s="172"/>
      <c r="HQC6" s="172"/>
      <c r="HQD6" s="172"/>
      <c r="HQE6" s="172"/>
      <c r="HQF6" s="172"/>
      <c r="HQG6" s="172"/>
      <c r="HQH6" s="172"/>
      <c r="HQI6" s="172"/>
      <c r="HQJ6" s="172"/>
      <c r="HQK6" s="172"/>
      <c r="HQL6" s="172"/>
      <c r="HQM6" s="172"/>
      <c r="HQN6" s="172"/>
      <c r="HQO6" s="172"/>
      <c r="HQP6" s="172"/>
      <c r="HQQ6" s="172"/>
      <c r="HQR6" s="172"/>
      <c r="HQS6" s="172"/>
      <c r="HQT6" s="172"/>
      <c r="HQU6" s="172"/>
      <c r="HQV6" s="172"/>
      <c r="HQW6" s="172"/>
      <c r="HQX6" s="172"/>
      <c r="HQY6" s="172"/>
      <c r="HQZ6" s="172"/>
      <c r="HRA6" s="172"/>
      <c r="HRB6" s="172"/>
      <c r="HRC6" s="172"/>
      <c r="HRD6" s="172"/>
      <c r="HRE6" s="172"/>
      <c r="HRF6" s="172"/>
      <c r="HRG6" s="172"/>
      <c r="HRH6" s="172"/>
      <c r="HRI6" s="172"/>
      <c r="HRJ6" s="172"/>
      <c r="HRK6" s="172"/>
      <c r="HRL6" s="172"/>
      <c r="HRM6" s="172"/>
      <c r="HRN6" s="172"/>
      <c r="HRO6" s="172"/>
      <c r="HRP6" s="172"/>
      <c r="HRQ6" s="172"/>
      <c r="HRR6" s="172"/>
      <c r="HRS6" s="172"/>
      <c r="HRT6" s="172"/>
      <c r="HRU6" s="172"/>
      <c r="HRV6" s="172"/>
      <c r="HRW6" s="172"/>
      <c r="HRX6" s="172"/>
      <c r="HRY6" s="172"/>
      <c r="HRZ6" s="172"/>
      <c r="HSA6" s="172"/>
      <c r="HSB6" s="172"/>
      <c r="HSC6" s="172"/>
      <c r="HSD6" s="172"/>
      <c r="HSE6" s="172"/>
      <c r="HSF6" s="172"/>
      <c r="HSG6" s="172"/>
      <c r="HSH6" s="172"/>
      <c r="HSI6" s="172"/>
      <c r="HSJ6" s="172"/>
      <c r="HSK6" s="172"/>
      <c r="HSL6" s="172"/>
      <c r="HSM6" s="172"/>
      <c r="HSN6" s="172"/>
      <c r="HSO6" s="172"/>
      <c r="HSP6" s="172"/>
      <c r="HSQ6" s="172"/>
      <c r="HSR6" s="172"/>
      <c r="HSS6" s="172"/>
      <c r="HST6" s="172"/>
      <c r="HSU6" s="172"/>
      <c r="HSV6" s="172"/>
      <c r="HSW6" s="172"/>
      <c r="HSX6" s="172"/>
      <c r="HSY6" s="172"/>
      <c r="HSZ6" s="172"/>
      <c r="HTA6" s="172"/>
      <c r="HTB6" s="172"/>
      <c r="HTC6" s="172"/>
      <c r="HTD6" s="172"/>
      <c r="HTE6" s="172"/>
      <c r="HTF6" s="172"/>
      <c r="HTG6" s="172"/>
      <c r="HTH6" s="172"/>
      <c r="HTI6" s="172"/>
      <c r="HTJ6" s="172"/>
      <c r="HTK6" s="172"/>
      <c r="HTL6" s="172"/>
      <c r="HTM6" s="172"/>
      <c r="HTN6" s="172"/>
      <c r="HTO6" s="172"/>
      <c r="HTP6" s="172"/>
      <c r="HTQ6" s="172"/>
      <c r="HTR6" s="172"/>
      <c r="HTS6" s="172"/>
      <c r="HTT6" s="172"/>
      <c r="HTU6" s="172"/>
      <c r="HTV6" s="172"/>
      <c r="HTW6" s="172"/>
      <c r="HTX6" s="172"/>
      <c r="HTY6" s="172"/>
      <c r="HTZ6" s="172"/>
      <c r="HUA6" s="172"/>
      <c r="HUB6" s="172"/>
      <c r="HUC6" s="172"/>
      <c r="HUD6" s="172"/>
      <c r="HUE6" s="172"/>
      <c r="HUF6" s="172"/>
      <c r="HUG6" s="172"/>
      <c r="HUH6" s="172"/>
      <c r="HUI6" s="172"/>
      <c r="HUJ6" s="172"/>
      <c r="HUK6" s="172"/>
      <c r="HUL6" s="172"/>
      <c r="HUM6" s="172"/>
      <c r="HUN6" s="172"/>
      <c r="HUO6" s="172"/>
      <c r="HUP6" s="172"/>
      <c r="HUQ6" s="172"/>
      <c r="HUR6" s="172"/>
      <c r="HUS6" s="172"/>
      <c r="HUT6" s="172"/>
      <c r="HUU6" s="172"/>
      <c r="HUV6" s="172"/>
      <c r="HUW6" s="172"/>
      <c r="HUX6" s="172"/>
      <c r="HUY6" s="172"/>
      <c r="HUZ6" s="172"/>
      <c r="HVA6" s="172"/>
      <c r="HVB6" s="172"/>
      <c r="HVC6" s="172"/>
      <c r="HVD6" s="172"/>
      <c r="HVE6" s="172"/>
      <c r="HVF6" s="172"/>
      <c r="HVG6" s="172"/>
      <c r="HVH6" s="172"/>
      <c r="HVI6" s="172"/>
      <c r="HVJ6" s="172"/>
      <c r="HVK6" s="172"/>
      <c r="HVL6" s="172"/>
      <c r="HVM6" s="172"/>
      <c r="HVN6" s="172"/>
      <c r="HVO6" s="172"/>
      <c r="HVP6" s="172"/>
      <c r="HVQ6" s="172"/>
      <c r="HVR6" s="172"/>
      <c r="HVS6" s="172"/>
      <c r="HVT6" s="172"/>
      <c r="HVU6" s="172"/>
      <c r="HVV6" s="172"/>
      <c r="HVW6" s="172"/>
      <c r="HVX6" s="172"/>
      <c r="HVY6" s="172"/>
      <c r="HVZ6" s="172"/>
      <c r="HWA6" s="172"/>
      <c r="HWB6" s="172"/>
      <c r="HWC6" s="172"/>
      <c r="HWD6" s="172"/>
      <c r="HWE6" s="172"/>
      <c r="HWF6" s="172"/>
      <c r="HWG6" s="172"/>
      <c r="HWH6" s="172"/>
      <c r="HWI6" s="172"/>
      <c r="HWJ6" s="172"/>
      <c r="HWK6" s="172"/>
      <c r="HWL6" s="172"/>
      <c r="HWM6" s="172"/>
      <c r="HWN6" s="172"/>
      <c r="HWO6" s="172"/>
      <c r="HWP6" s="172"/>
      <c r="HWQ6" s="172"/>
      <c r="HWR6" s="172"/>
      <c r="HWS6" s="172"/>
      <c r="HWT6" s="172"/>
      <c r="HWU6" s="172"/>
      <c r="HWV6" s="172"/>
      <c r="HWW6" s="172"/>
      <c r="HWX6" s="172"/>
      <c r="HWY6" s="172"/>
      <c r="HWZ6" s="172"/>
      <c r="HXA6" s="172"/>
      <c r="HXB6" s="172"/>
      <c r="HXC6" s="172"/>
      <c r="HXD6" s="172"/>
      <c r="HXE6" s="172"/>
      <c r="HXF6" s="172"/>
      <c r="HXG6" s="172"/>
      <c r="HXH6" s="172"/>
      <c r="HXI6" s="172"/>
      <c r="HXJ6" s="172"/>
      <c r="HXK6" s="172"/>
      <c r="HXL6" s="172"/>
      <c r="HXM6" s="172"/>
      <c r="HXN6" s="172"/>
      <c r="HXO6" s="172"/>
      <c r="HXP6" s="172"/>
      <c r="HXQ6" s="172"/>
      <c r="HXR6" s="172"/>
      <c r="HXS6" s="172"/>
      <c r="HXT6" s="172"/>
      <c r="HXU6" s="172"/>
      <c r="HXV6" s="172"/>
      <c r="HXW6" s="172"/>
      <c r="HXX6" s="172"/>
      <c r="HXY6" s="172"/>
      <c r="HXZ6" s="172"/>
      <c r="HYA6" s="172"/>
      <c r="HYB6" s="172"/>
      <c r="HYC6" s="172"/>
      <c r="HYD6" s="172"/>
      <c r="HYE6" s="172"/>
      <c r="HYF6" s="172"/>
      <c r="HYG6" s="172"/>
      <c r="HYH6" s="172"/>
      <c r="HYI6" s="172"/>
      <c r="HYJ6" s="172"/>
      <c r="HYK6" s="172"/>
      <c r="HYL6" s="172"/>
      <c r="HYM6" s="172"/>
      <c r="HYN6" s="172"/>
      <c r="HYO6" s="172"/>
      <c r="HYP6" s="172"/>
      <c r="HYQ6" s="172"/>
      <c r="HYR6" s="172"/>
      <c r="HYS6" s="172"/>
      <c r="HYT6" s="172"/>
      <c r="HYU6" s="172"/>
      <c r="HYV6" s="172"/>
      <c r="HYW6" s="172"/>
      <c r="HYX6" s="172"/>
      <c r="HYY6" s="172"/>
      <c r="HYZ6" s="172"/>
      <c r="HZA6" s="172"/>
      <c r="HZB6" s="172"/>
      <c r="HZC6" s="172"/>
      <c r="HZD6" s="172"/>
      <c r="HZE6" s="172"/>
      <c r="HZF6" s="172"/>
      <c r="HZG6" s="172"/>
      <c r="HZH6" s="172"/>
      <c r="HZI6" s="172"/>
      <c r="HZJ6" s="172"/>
      <c r="HZK6" s="172"/>
      <c r="HZL6" s="172"/>
      <c r="HZM6" s="172"/>
      <c r="HZN6" s="172"/>
      <c r="HZO6" s="172"/>
      <c r="HZP6" s="172"/>
      <c r="HZQ6" s="172"/>
      <c r="HZR6" s="172"/>
      <c r="HZS6" s="172"/>
      <c r="HZT6" s="172"/>
      <c r="HZU6" s="172"/>
      <c r="HZV6" s="172"/>
      <c r="HZW6" s="172"/>
      <c r="HZX6" s="172"/>
      <c r="HZY6" s="172"/>
      <c r="HZZ6" s="172"/>
      <c r="IAA6" s="172"/>
      <c r="IAB6" s="172"/>
      <c r="IAC6" s="172"/>
      <c r="IAD6" s="172"/>
      <c r="IAE6" s="172"/>
      <c r="IAF6" s="172"/>
      <c r="IAG6" s="172"/>
      <c r="IAH6" s="172"/>
      <c r="IAI6" s="172"/>
      <c r="IAJ6" s="172"/>
      <c r="IAK6" s="172"/>
      <c r="IAL6" s="172"/>
      <c r="IAM6" s="172"/>
      <c r="IAN6" s="172"/>
      <c r="IAO6" s="172"/>
      <c r="IAP6" s="172"/>
      <c r="IAQ6" s="172"/>
      <c r="IAR6" s="172"/>
      <c r="IAS6" s="172"/>
      <c r="IAT6" s="172"/>
      <c r="IAU6" s="172"/>
      <c r="IAV6" s="172"/>
      <c r="IAW6" s="172"/>
      <c r="IAX6" s="172"/>
      <c r="IAY6" s="172"/>
      <c r="IAZ6" s="172"/>
      <c r="IBA6" s="172"/>
      <c r="IBB6" s="172"/>
      <c r="IBC6" s="172"/>
      <c r="IBD6" s="172"/>
      <c r="IBE6" s="172"/>
      <c r="IBF6" s="172"/>
      <c r="IBG6" s="172"/>
      <c r="IBH6" s="172"/>
      <c r="IBI6" s="172"/>
      <c r="IBJ6" s="172"/>
      <c r="IBK6" s="172"/>
      <c r="IBL6" s="172"/>
      <c r="IBM6" s="172"/>
      <c r="IBN6" s="172"/>
      <c r="IBO6" s="172"/>
      <c r="IBP6" s="172"/>
      <c r="IBQ6" s="172"/>
      <c r="IBR6" s="172"/>
      <c r="IBS6" s="172"/>
      <c r="IBT6" s="172"/>
      <c r="IBU6" s="172"/>
      <c r="IBV6" s="172"/>
      <c r="IBW6" s="172"/>
      <c r="IBX6" s="172"/>
      <c r="IBY6" s="172"/>
      <c r="IBZ6" s="172"/>
      <c r="ICA6" s="172"/>
      <c r="ICB6" s="172"/>
      <c r="ICC6" s="172"/>
      <c r="ICD6" s="172"/>
      <c r="ICE6" s="172"/>
      <c r="ICF6" s="172"/>
      <c r="ICG6" s="172"/>
      <c r="ICH6" s="172"/>
      <c r="ICI6" s="172"/>
      <c r="ICJ6" s="172"/>
      <c r="ICK6" s="172"/>
      <c r="ICL6" s="172"/>
      <c r="ICM6" s="172"/>
      <c r="ICN6" s="172"/>
      <c r="ICO6" s="172"/>
      <c r="ICP6" s="172"/>
      <c r="ICQ6" s="172"/>
      <c r="ICR6" s="172"/>
      <c r="ICS6" s="172"/>
      <c r="ICT6" s="172"/>
      <c r="ICU6" s="172"/>
      <c r="ICV6" s="172"/>
      <c r="ICW6" s="172"/>
      <c r="ICX6" s="172"/>
      <c r="ICY6" s="172"/>
      <c r="ICZ6" s="172"/>
      <c r="IDA6" s="172"/>
      <c r="IDB6" s="172"/>
      <c r="IDC6" s="172"/>
      <c r="IDD6" s="172"/>
      <c r="IDE6" s="172"/>
      <c r="IDF6" s="172"/>
      <c r="IDG6" s="172"/>
      <c r="IDH6" s="172"/>
      <c r="IDI6" s="172"/>
      <c r="IDJ6" s="172"/>
      <c r="IDK6" s="172"/>
      <c r="IDL6" s="172"/>
      <c r="IDM6" s="172"/>
      <c r="IDN6" s="172"/>
      <c r="IDO6" s="172"/>
      <c r="IDP6" s="172"/>
      <c r="IDQ6" s="172"/>
      <c r="IDR6" s="172"/>
      <c r="IDS6" s="172"/>
      <c r="IDT6" s="172"/>
      <c r="IDU6" s="172"/>
      <c r="IDV6" s="172"/>
      <c r="IDW6" s="172"/>
      <c r="IDX6" s="172"/>
      <c r="IDY6" s="172"/>
      <c r="IDZ6" s="172"/>
      <c r="IEA6" s="172"/>
      <c r="IEB6" s="172"/>
      <c r="IEC6" s="172"/>
      <c r="IED6" s="172"/>
      <c r="IEE6" s="172"/>
      <c r="IEF6" s="172"/>
      <c r="IEG6" s="172"/>
      <c r="IEH6" s="172"/>
      <c r="IEI6" s="172"/>
      <c r="IEJ6" s="172"/>
      <c r="IEK6" s="172"/>
      <c r="IEL6" s="172"/>
      <c r="IEM6" s="172"/>
      <c r="IEN6" s="172"/>
      <c r="IEO6" s="172"/>
      <c r="IEP6" s="172"/>
      <c r="IEQ6" s="172"/>
      <c r="IER6" s="172"/>
      <c r="IES6" s="172"/>
      <c r="IET6" s="172"/>
      <c r="IEU6" s="172"/>
      <c r="IEV6" s="172"/>
      <c r="IEW6" s="172"/>
      <c r="IEX6" s="172"/>
      <c r="IEY6" s="172"/>
      <c r="IEZ6" s="172"/>
      <c r="IFA6" s="172"/>
      <c r="IFB6" s="172"/>
      <c r="IFC6" s="172"/>
      <c r="IFD6" s="172"/>
      <c r="IFE6" s="172"/>
      <c r="IFF6" s="172"/>
      <c r="IFG6" s="172"/>
      <c r="IFH6" s="172"/>
      <c r="IFI6" s="172"/>
      <c r="IFJ6" s="172"/>
      <c r="IFK6" s="172"/>
      <c r="IFL6" s="172"/>
      <c r="IFM6" s="172"/>
      <c r="IFN6" s="172"/>
      <c r="IFO6" s="172"/>
      <c r="IFP6" s="172"/>
      <c r="IFQ6" s="172"/>
      <c r="IFR6" s="172"/>
      <c r="IFS6" s="172"/>
      <c r="IFT6" s="172"/>
      <c r="IFU6" s="172"/>
      <c r="IFV6" s="172"/>
      <c r="IFW6" s="172"/>
      <c r="IFX6" s="172"/>
      <c r="IFY6" s="172"/>
      <c r="IFZ6" s="172"/>
      <c r="IGA6" s="172"/>
      <c r="IGB6" s="172"/>
      <c r="IGC6" s="172"/>
      <c r="IGD6" s="172"/>
      <c r="IGE6" s="172"/>
      <c r="IGF6" s="172"/>
      <c r="IGG6" s="172"/>
      <c r="IGH6" s="172"/>
      <c r="IGI6" s="172"/>
      <c r="IGJ6" s="172"/>
      <c r="IGK6" s="172"/>
      <c r="IGL6" s="172"/>
      <c r="IGM6" s="172"/>
      <c r="IGN6" s="172"/>
      <c r="IGO6" s="172"/>
      <c r="IGP6" s="172"/>
      <c r="IGQ6" s="172"/>
      <c r="IGR6" s="172"/>
      <c r="IGS6" s="172"/>
      <c r="IGT6" s="172"/>
      <c r="IGU6" s="172"/>
      <c r="IGV6" s="172"/>
      <c r="IGW6" s="172"/>
      <c r="IGX6" s="172"/>
      <c r="IGY6" s="172"/>
      <c r="IGZ6" s="172"/>
      <c r="IHA6" s="172"/>
      <c r="IHB6" s="172"/>
      <c r="IHC6" s="172"/>
      <c r="IHD6" s="172"/>
      <c r="IHE6" s="172"/>
      <c r="IHF6" s="172"/>
      <c r="IHG6" s="172"/>
      <c r="IHH6" s="172"/>
      <c r="IHI6" s="172"/>
      <c r="IHJ6" s="172"/>
      <c r="IHK6" s="172"/>
      <c r="IHL6" s="172"/>
      <c r="IHM6" s="172"/>
      <c r="IHN6" s="172"/>
      <c r="IHO6" s="172"/>
      <c r="IHP6" s="172"/>
      <c r="IHQ6" s="172"/>
      <c r="IHR6" s="172"/>
      <c r="IHS6" s="172"/>
      <c r="IHT6" s="172"/>
      <c r="IHU6" s="172"/>
      <c r="IHV6" s="172"/>
      <c r="IHW6" s="172"/>
      <c r="IHX6" s="172"/>
      <c r="IHY6" s="172"/>
      <c r="IHZ6" s="172"/>
      <c r="IIA6" s="172"/>
      <c r="IIB6" s="172"/>
      <c r="IIC6" s="172"/>
      <c r="IID6" s="172"/>
      <c r="IIE6" s="172"/>
      <c r="IIF6" s="172"/>
      <c r="IIG6" s="172"/>
      <c r="IIH6" s="172"/>
      <c r="III6" s="172"/>
      <c r="IIJ6" s="172"/>
      <c r="IIK6" s="172"/>
      <c r="IIL6" s="172"/>
      <c r="IIM6" s="172"/>
      <c r="IIN6" s="172"/>
      <c r="IIO6" s="172"/>
      <c r="IIP6" s="172"/>
      <c r="IIQ6" s="172"/>
      <c r="IIR6" s="172"/>
      <c r="IIS6" s="172"/>
      <c r="IIT6" s="172"/>
      <c r="IIU6" s="172"/>
      <c r="IIV6" s="172"/>
      <c r="IIW6" s="172"/>
      <c r="IIX6" s="172"/>
      <c r="IIY6" s="172"/>
      <c r="IIZ6" s="172"/>
      <c r="IJA6" s="172"/>
      <c r="IJB6" s="172"/>
      <c r="IJC6" s="172"/>
      <c r="IJD6" s="172"/>
      <c r="IJE6" s="172"/>
      <c r="IJF6" s="172"/>
      <c r="IJG6" s="172"/>
      <c r="IJH6" s="172"/>
      <c r="IJI6" s="172"/>
      <c r="IJJ6" s="172"/>
      <c r="IJK6" s="172"/>
      <c r="IJL6" s="172"/>
      <c r="IJM6" s="172"/>
      <c r="IJN6" s="172"/>
      <c r="IJO6" s="172"/>
      <c r="IJP6" s="172"/>
      <c r="IJQ6" s="172"/>
      <c r="IJR6" s="172"/>
      <c r="IJS6" s="172"/>
      <c r="IJT6" s="172"/>
      <c r="IJU6" s="172"/>
      <c r="IJV6" s="172"/>
      <c r="IJW6" s="172"/>
      <c r="IJX6" s="172"/>
      <c r="IJY6" s="172"/>
      <c r="IJZ6" s="172"/>
      <c r="IKA6" s="172"/>
      <c r="IKB6" s="172"/>
      <c r="IKC6" s="172"/>
      <c r="IKD6" s="172"/>
      <c r="IKE6" s="172"/>
      <c r="IKF6" s="172"/>
      <c r="IKG6" s="172"/>
      <c r="IKH6" s="172"/>
      <c r="IKI6" s="172"/>
      <c r="IKJ6" s="172"/>
      <c r="IKK6" s="172"/>
      <c r="IKL6" s="172"/>
      <c r="IKM6" s="172"/>
      <c r="IKN6" s="172"/>
      <c r="IKO6" s="172"/>
      <c r="IKP6" s="172"/>
      <c r="IKQ6" s="172"/>
      <c r="IKR6" s="172"/>
      <c r="IKS6" s="172"/>
      <c r="IKT6" s="172"/>
      <c r="IKU6" s="172"/>
      <c r="IKV6" s="172"/>
      <c r="IKW6" s="172"/>
      <c r="IKX6" s="172"/>
      <c r="IKY6" s="172"/>
      <c r="IKZ6" s="172"/>
      <c r="ILA6" s="172"/>
      <c r="ILB6" s="172"/>
      <c r="ILC6" s="172"/>
      <c r="ILD6" s="172"/>
      <c r="ILE6" s="172"/>
      <c r="ILF6" s="172"/>
      <c r="ILG6" s="172"/>
      <c r="ILH6" s="172"/>
      <c r="ILI6" s="172"/>
      <c r="ILJ6" s="172"/>
      <c r="ILK6" s="172"/>
      <c r="ILL6" s="172"/>
      <c r="ILM6" s="172"/>
      <c r="ILN6" s="172"/>
      <c r="ILO6" s="172"/>
      <c r="ILP6" s="172"/>
      <c r="ILQ6" s="172"/>
      <c r="ILR6" s="172"/>
      <c r="ILS6" s="172"/>
      <c r="ILT6" s="172"/>
      <c r="ILU6" s="172"/>
      <c r="ILV6" s="172"/>
      <c r="ILW6" s="172"/>
      <c r="ILX6" s="172"/>
      <c r="ILY6" s="172"/>
      <c r="ILZ6" s="172"/>
      <c r="IMA6" s="172"/>
      <c r="IMB6" s="172"/>
      <c r="IMC6" s="172"/>
      <c r="IMD6" s="172"/>
      <c r="IME6" s="172"/>
      <c r="IMF6" s="172"/>
      <c r="IMG6" s="172"/>
      <c r="IMH6" s="172"/>
      <c r="IMI6" s="172"/>
      <c r="IMJ6" s="172"/>
      <c r="IMK6" s="172"/>
      <c r="IML6" s="172"/>
      <c r="IMM6" s="172"/>
      <c r="IMN6" s="172"/>
      <c r="IMO6" s="172"/>
      <c r="IMP6" s="172"/>
      <c r="IMQ6" s="172"/>
      <c r="IMR6" s="172"/>
      <c r="IMS6" s="172"/>
      <c r="IMT6" s="172"/>
      <c r="IMU6" s="172"/>
      <c r="IMV6" s="172"/>
      <c r="IMW6" s="172"/>
      <c r="IMX6" s="172"/>
      <c r="IMY6" s="172"/>
      <c r="IMZ6" s="172"/>
      <c r="INA6" s="172"/>
      <c r="INB6" s="172"/>
      <c r="INC6" s="172"/>
      <c r="IND6" s="172"/>
      <c r="INE6" s="172"/>
      <c r="INF6" s="172"/>
      <c r="ING6" s="172"/>
      <c r="INH6" s="172"/>
      <c r="INI6" s="172"/>
      <c r="INJ6" s="172"/>
      <c r="INK6" s="172"/>
      <c r="INL6" s="172"/>
      <c r="INM6" s="172"/>
      <c r="INN6" s="172"/>
      <c r="INO6" s="172"/>
      <c r="INP6" s="172"/>
      <c r="INQ6" s="172"/>
      <c r="INR6" s="172"/>
      <c r="INS6" s="172"/>
      <c r="INT6" s="172"/>
      <c r="INU6" s="172"/>
      <c r="INV6" s="172"/>
      <c r="INW6" s="172"/>
      <c r="INX6" s="172"/>
      <c r="INY6" s="172"/>
      <c r="INZ6" s="172"/>
      <c r="IOA6" s="172"/>
      <c r="IOB6" s="172"/>
      <c r="IOC6" s="172"/>
      <c r="IOD6" s="172"/>
      <c r="IOE6" s="172"/>
      <c r="IOF6" s="172"/>
      <c r="IOG6" s="172"/>
      <c r="IOH6" s="172"/>
      <c r="IOI6" s="172"/>
      <c r="IOJ6" s="172"/>
      <c r="IOK6" s="172"/>
      <c r="IOL6" s="172"/>
      <c r="IOM6" s="172"/>
      <c r="ION6" s="172"/>
      <c r="IOO6" s="172"/>
      <c r="IOP6" s="172"/>
      <c r="IOQ6" s="172"/>
      <c r="IOR6" s="172"/>
      <c r="IOS6" s="172"/>
      <c r="IOT6" s="172"/>
      <c r="IOU6" s="172"/>
      <c r="IOV6" s="172"/>
      <c r="IOW6" s="172"/>
      <c r="IOX6" s="172"/>
      <c r="IOY6" s="172"/>
      <c r="IOZ6" s="172"/>
      <c r="IPA6" s="172"/>
      <c r="IPB6" s="172"/>
      <c r="IPC6" s="172"/>
      <c r="IPD6" s="172"/>
      <c r="IPE6" s="172"/>
      <c r="IPF6" s="172"/>
      <c r="IPG6" s="172"/>
      <c r="IPH6" s="172"/>
      <c r="IPI6" s="172"/>
      <c r="IPJ6" s="172"/>
      <c r="IPK6" s="172"/>
      <c r="IPL6" s="172"/>
      <c r="IPM6" s="172"/>
      <c r="IPN6" s="172"/>
      <c r="IPO6" s="172"/>
      <c r="IPP6" s="172"/>
      <c r="IPQ6" s="172"/>
      <c r="IPR6" s="172"/>
      <c r="IPS6" s="172"/>
      <c r="IPT6" s="172"/>
      <c r="IPU6" s="172"/>
      <c r="IPV6" s="172"/>
      <c r="IPW6" s="172"/>
      <c r="IPX6" s="172"/>
      <c r="IPY6" s="172"/>
      <c r="IPZ6" s="172"/>
      <c r="IQA6" s="172"/>
      <c r="IQB6" s="172"/>
      <c r="IQC6" s="172"/>
      <c r="IQD6" s="172"/>
      <c r="IQE6" s="172"/>
      <c r="IQF6" s="172"/>
      <c r="IQG6" s="172"/>
      <c r="IQH6" s="172"/>
      <c r="IQI6" s="172"/>
      <c r="IQJ6" s="172"/>
      <c r="IQK6" s="172"/>
      <c r="IQL6" s="172"/>
      <c r="IQM6" s="172"/>
      <c r="IQN6" s="172"/>
      <c r="IQO6" s="172"/>
      <c r="IQP6" s="172"/>
      <c r="IQQ6" s="172"/>
      <c r="IQR6" s="172"/>
      <c r="IQS6" s="172"/>
      <c r="IQT6" s="172"/>
      <c r="IQU6" s="172"/>
      <c r="IQV6" s="172"/>
      <c r="IQW6" s="172"/>
      <c r="IQX6" s="172"/>
      <c r="IQY6" s="172"/>
      <c r="IQZ6" s="172"/>
      <c r="IRA6" s="172"/>
      <c r="IRB6" s="172"/>
      <c r="IRC6" s="172"/>
      <c r="IRD6" s="172"/>
      <c r="IRE6" s="172"/>
      <c r="IRF6" s="172"/>
      <c r="IRG6" s="172"/>
      <c r="IRH6" s="172"/>
      <c r="IRI6" s="172"/>
      <c r="IRJ6" s="172"/>
      <c r="IRK6" s="172"/>
      <c r="IRL6" s="172"/>
      <c r="IRM6" s="172"/>
      <c r="IRN6" s="172"/>
      <c r="IRO6" s="172"/>
      <c r="IRP6" s="172"/>
      <c r="IRQ6" s="172"/>
      <c r="IRR6" s="172"/>
      <c r="IRS6" s="172"/>
      <c r="IRT6" s="172"/>
      <c r="IRU6" s="172"/>
      <c r="IRV6" s="172"/>
      <c r="IRW6" s="172"/>
      <c r="IRX6" s="172"/>
      <c r="IRY6" s="172"/>
      <c r="IRZ6" s="172"/>
      <c r="ISA6" s="172"/>
      <c r="ISB6" s="172"/>
      <c r="ISC6" s="172"/>
      <c r="ISD6" s="172"/>
      <c r="ISE6" s="172"/>
      <c r="ISF6" s="172"/>
      <c r="ISG6" s="172"/>
      <c r="ISH6" s="172"/>
      <c r="ISI6" s="172"/>
      <c r="ISJ6" s="172"/>
      <c r="ISK6" s="172"/>
      <c r="ISL6" s="172"/>
      <c r="ISM6" s="172"/>
      <c r="ISN6" s="172"/>
      <c r="ISO6" s="172"/>
      <c r="ISP6" s="172"/>
      <c r="ISQ6" s="172"/>
      <c r="ISR6" s="172"/>
      <c r="ISS6" s="172"/>
      <c r="IST6" s="172"/>
      <c r="ISU6" s="172"/>
      <c r="ISV6" s="172"/>
      <c r="ISW6" s="172"/>
      <c r="ISX6" s="172"/>
      <c r="ISY6" s="172"/>
      <c r="ISZ6" s="172"/>
      <c r="ITA6" s="172"/>
      <c r="ITB6" s="172"/>
      <c r="ITC6" s="172"/>
      <c r="ITD6" s="172"/>
      <c r="ITE6" s="172"/>
      <c r="ITF6" s="172"/>
      <c r="ITG6" s="172"/>
      <c r="ITH6" s="172"/>
      <c r="ITI6" s="172"/>
      <c r="ITJ6" s="172"/>
      <c r="ITK6" s="172"/>
      <c r="ITL6" s="172"/>
      <c r="ITM6" s="172"/>
      <c r="ITN6" s="172"/>
      <c r="ITO6" s="172"/>
      <c r="ITP6" s="172"/>
      <c r="ITQ6" s="172"/>
      <c r="ITR6" s="172"/>
      <c r="ITS6" s="172"/>
      <c r="ITT6" s="172"/>
      <c r="ITU6" s="172"/>
      <c r="ITV6" s="172"/>
      <c r="ITW6" s="172"/>
      <c r="ITX6" s="172"/>
      <c r="ITY6" s="172"/>
      <c r="ITZ6" s="172"/>
      <c r="IUA6" s="172"/>
      <c r="IUB6" s="172"/>
      <c r="IUC6" s="172"/>
      <c r="IUD6" s="172"/>
      <c r="IUE6" s="172"/>
      <c r="IUF6" s="172"/>
      <c r="IUG6" s="172"/>
      <c r="IUH6" s="172"/>
      <c r="IUI6" s="172"/>
      <c r="IUJ6" s="172"/>
      <c r="IUK6" s="172"/>
      <c r="IUL6" s="172"/>
      <c r="IUM6" s="172"/>
      <c r="IUN6" s="172"/>
      <c r="IUO6" s="172"/>
      <c r="IUP6" s="172"/>
      <c r="IUQ6" s="172"/>
      <c r="IUR6" s="172"/>
      <c r="IUS6" s="172"/>
      <c r="IUT6" s="172"/>
      <c r="IUU6" s="172"/>
      <c r="IUV6" s="172"/>
      <c r="IUW6" s="172"/>
      <c r="IUX6" s="172"/>
      <c r="IUY6" s="172"/>
      <c r="IUZ6" s="172"/>
      <c r="IVA6" s="172"/>
      <c r="IVB6" s="172"/>
      <c r="IVC6" s="172"/>
      <c r="IVD6" s="172"/>
      <c r="IVE6" s="172"/>
      <c r="IVF6" s="172"/>
      <c r="IVG6" s="172"/>
      <c r="IVH6" s="172"/>
      <c r="IVI6" s="172"/>
      <c r="IVJ6" s="172"/>
      <c r="IVK6" s="172"/>
      <c r="IVL6" s="172"/>
      <c r="IVM6" s="172"/>
      <c r="IVN6" s="172"/>
      <c r="IVO6" s="172"/>
      <c r="IVP6" s="172"/>
      <c r="IVQ6" s="172"/>
      <c r="IVR6" s="172"/>
      <c r="IVS6" s="172"/>
      <c r="IVT6" s="172"/>
      <c r="IVU6" s="172"/>
      <c r="IVV6" s="172"/>
      <c r="IVW6" s="172"/>
      <c r="IVX6" s="172"/>
      <c r="IVY6" s="172"/>
      <c r="IVZ6" s="172"/>
      <c r="IWA6" s="172"/>
      <c r="IWB6" s="172"/>
      <c r="IWC6" s="172"/>
      <c r="IWD6" s="172"/>
      <c r="IWE6" s="172"/>
      <c r="IWF6" s="172"/>
      <c r="IWG6" s="172"/>
      <c r="IWH6" s="172"/>
      <c r="IWI6" s="172"/>
      <c r="IWJ6" s="172"/>
      <c r="IWK6" s="172"/>
      <c r="IWL6" s="172"/>
      <c r="IWM6" s="172"/>
      <c r="IWN6" s="172"/>
      <c r="IWO6" s="172"/>
      <c r="IWP6" s="172"/>
      <c r="IWQ6" s="172"/>
      <c r="IWR6" s="172"/>
      <c r="IWS6" s="172"/>
      <c r="IWT6" s="172"/>
      <c r="IWU6" s="172"/>
      <c r="IWV6" s="172"/>
      <c r="IWW6" s="172"/>
      <c r="IWX6" s="172"/>
      <c r="IWY6" s="172"/>
      <c r="IWZ6" s="172"/>
      <c r="IXA6" s="172"/>
      <c r="IXB6" s="172"/>
      <c r="IXC6" s="172"/>
      <c r="IXD6" s="172"/>
      <c r="IXE6" s="172"/>
      <c r="IXF6" s="172"/>
      <c r="IXG6" s="172"/>
      <c r="IXH6" s="172"/>
      <c r="IXI6" s="172"/>
      <c r="IXJ6" s="172"/>
      <c r="IXK6" s="172"/>
      <c r="IXL6" s="172"/>
      <c r="IXM6" s="172"/>
      <c r="IXN6" s="172"/>
      <c r="IXO6" s="172"/>
      <c r="IXP6" s="172"/>
      <c r="IXQ6" s="172"/>
      <c r="IXR6" s="172"/>
      <c r="IXS6" s="172"/>
      <c r="IXT6" s="172"/>
      <c r="IXU6" s="172"/>
      <c r="IXV6" s="172"/>
      <c r="IXW6" s="172"/>
      <c r="IXX6" s="172"/>
      <c r="IXY6" s="172"/>
      <c r="IXZ6" s="172"/>
      <c r="IYA6" s="172"/>
      <c r="IYB6" s="172"/>
      <c r="IYC6" s="172"/>
      <c r="IYD6" s="172"/>
      <c r="IYE6" s="172"/>
      <c r="IYF6" s="172"/>
      <c r="IYG6" s="172"/>
      <c r="IYH6" s="172"/>
      <c r="IYI6" s="172"/>
      <c r="IYJ6" s="172"/>
      <c r="IYK6" s="172"/>
      <c r="IYL6" s="172"/>
      <c r="IYM6" s="172"/>
      <c r="IYN6" s="172"/>
      <c r="IYO6" s="172"/>
      <c r="IYP6" s="172"/>
      <c r="IYQ6" s="172"/>
      <c r="IYR6" s="172"/>
      <c r="IYS6" s="172"/>
      <c r="IYT6" s="172"/>
      <c r="IYU6" s="172"/>
      <c r="IYV6" s="172"/>
      <c r="IYW6" s="172"/>
      <c r="IYX6" s="172"/>
      <c r="IYY6" s="172"/>
      <c r="IYZ6" s="172"/>
      <c r="IZA6" s="172"/>
      <c r="IZB6" s="172"/>
      <c r="IZC6" s="172"/>
      <c r="IZD6" s="172"/>
      <c r="IZE6" s="172"/>
      <c r="IZF6" s="172"/>
      <c r="IZG6" s="172"/>
      <c r="IZH6" s="172"/>
      <c r="IZI6" s="172"/>
      <c r="IZJ6" s="172"/>
      <c r="IZK6" s="172"/>
      <c r="IZL6" s="172"/>
      <c r="IZM6" s="172"/>
      <c r="IZN6" s="172"/>
      <c r="IZO6" s="172"/>
      <c r="IZP6" s="172"/>
      <c r="IZQ6" s="172"/>
      <c r="IZR6" s="172"/>
      <c r="IZS6" s="172"/>
      <c r="IZT6" s="172"/>
      <c r="IZU6" s="172"/>
      <c r="IZV6" s="172"/>
      <c r="IZW6" s="172"/>
      <c r="IZX6" s="172"/>
      <c r="IZY6" s="172"/>
      <c r="IZZ6" s="172"/>
      <c r="JAA6" s="172"/>
      <c r="JAB6" s="172"/>
      <c r="JAC6" s="172"/>
      <c r="JAD6" s="172"/>
      <c r="JAE6" s="172"/>
      <c r="JAF6" s="172"/>
      <c r="JAG6" s="172"/>
      <c r="JAH6" s="172"/>
      <c r="JAI6" s="172"/>
      <c r="JAJ6" s="172"/>
      <c r="JAK6" s="172"/>
      <c r="JAL6" s="172"/>
      <c r="JAM6" s="172"/>
      <c r="JAN6" s="172"/>
      <c r="JAO6" s="172"/>
      <c r="JAP6" s="172"/>
      <c r="JAQ6" s="172"/>
      <c r="JAR6" s="172"/>
      <c r="JAS6" s="172"/>
      <c r="JAT6" s="172"/>
      <c r="JAU6" s="172"/>
      <c r="JAV6" s="172"/>
      <c r="JAW6" s="172"/>
      <c r="JAX6" s="172"/>
      <c r="JAY6" s="172"/>
      <c r="JAZ6" s="172"/>
      <c r="JBA6" s="172"/>
      <c r="JBB6" s="172"/>
      <c r="JBC6" s="172"/>
      <c r="JBD6" s="172"/>
      <c r="JBE6" s="172"/>
      <c r="JBF6" s="172"/>
      <c r="JBG6" s="172"/>
      <c r="JBH6" s="172"/>
      <c r="JBI6" s="172"/>
      <c r="JBJ6" s="172"/>
      <c r="JBK6" s="172"/>
      <c r="JBL6" s="172"/>
      <c r="JBM6" s="172"/>
      <c r="JBN6" s="172"/>
      <c r="JBO6" s="172"/>
      <c r="JBP6" s="172"/>
      <c r="JBQ6" s="172"/>
      <c r="JBR6" s="172"/>
      <c r="JBS6" s="172"/>
      <c r="JBT6" s="172"/>
      <c r="JBU6" s="172"/>
      <c r="JBV6" s="172"/>
      <c r="JBW6" s="172"/>
      <c r="JBX6" s="172"/>
      <c r="JBY6" s="172"/>
      <c r="JBZ6" s="172"/>
      <c r="JCA6" s="172"/>
      <c r="JCB6" s="172"/>
      <c r="JCC6" s="172"/>
      <c r="JCD6" s="172"/>
      <c r="JCE6" s="172"/>
      <c r="JCF6" s="172"/>
      <c r="JCG6" s="172"/>
      <c r="JCH6" s="172"/>
      <c r="JCI6" s="172"/>
      <c r="JCJ6" s="172"/>
      <c r="JCK6" s="172"/>
      <c r="JCL6" s="172"/>
      <c r="JCM6" s="172"/>
      <c r="JCN6" s="172"/>
      <c r="JCO6" s="172"/>
      <c r="JCP6" s="172"/>
      <c r="JCQ6" s="172"/>
      <c r="JCR6" s="172"/>
      <c r="JCS6" s="172"/>
      <c r="JCT6" s="172"/>
      <c r="JCU6" s="172"/>
      <c r="JCV6" s="172"/>
      <c r="JCW6" s="172"/>
      <c r="JCX6" s="172"/>
      <c r="JCY6" s="172"/>
      <c r="JCZ6" s="172"/>
      <c r="JDA6" s="172"/>
      <c r="JDB6" s="172"/>
      <c r="JDC6" s="172"/>
      <c r="JDD6" s="172"/>
      <c r="JDE6" s="172"/>
      <c r="JDF6" s="172"/>
      <c r="JDG6" s="172"/>
      <c r="JDH6" s="172"/>
      <c r="JDI6" s="172"/>
      <c r="JDJ6" s="172"/>
      <c r="JDK6" s="172"/>
      <c r="JDL6" s="172"/>
      <c r="JDM6" s="172"/>
      <c r="JDN6" s="172"/>
      <c r="JDO6" s="172"/>
      <c r="JDP6" s="172"/>
      <c r="JDQ6" s="172"/>
      <c r="JDR6" s="172"/>
      <c r="JDS6" s="172"/>
      <c r="JDT6" s="172"/>
      <c r="JDU6" s="172"/>
      <c r="JDV6" s="172"/>
      <c r="JDW6" s="172"/>
      <c r="JDX6" s="172"/>
      <c r="JDY6" s="172"/>
      <c r="JDZ6" s="172"/>
      <c r="JEA6" s="172"/>
      <c r="JEB6" s="172"/>
      <c r="JEC6" s="172"/>
      <c r="JED6" s="172"/>
      <c r="JEE6" s="172"/>
      <c r="JEF6" s="172"/>
      <c r="JEG6" s="172"/>
      <c r="JEH6" s="172"/>
      <c r="JEI6" s="172"/>
      <c r="JEJ6" s="172"/>
      <c r="JEK6" s="172"/>
      <c r="JEL6" s="172"/>
      <c r="JEM6" s="172"/>
      <c r="JEN6" s="172"/>
      <c r="JEO6" s="172"/>
      <c r="JEP6" s="172"/>
      <c r="JEQ6" s="172"/>
      <c r="JER6" s="172"/>
      <c r="JES6" s="172"/>
      <c r="JET6" s="172"/>
      <c r="JEU6" s="172"/>
      <c r="JEV6" s="172"/>
      <c r="JEW6" s="172"/>
      <c r="JEX6" s="172"/>
      <c r="JEY6" s="172"/>
      <c r="JEZ6" s="172"/>
      <c r="JFA6" s="172"/>
      <c r="JFB6" s="172"/>
      <c r="JFC6" s="172"/>
      <c r="JFD6" s="172"/>
      <c r="JFE6" s="172"/>
      <c r="JFF6" s="172"/>
      <c r="JFG6" s="172"/>
      <c r="JFH6" s="172"/>
      <c r="JFI6" s="172"/>
      <c r="JFJ6" s="172"/>
      <c r="JFK6" s="172"/>
      <c r="JFL6" s="172"/>
      <c r="JFM6" s="172"/>
      <c r="JFN6" s="172"/>
      <c r="JFO6" s="172"/>
      <c r="JFP6" s="172"/>
      <c r="JFQ6" s="172"/>
      <c r="JFR6" s="172"/>
      <c r="JFS6" s="172"/>
      <c r="JFT6" s="172"/>
      <c r="JFU6" s="172"/>
      <c r="JFV6" s="172"/>
      <c r="JFW6" s="172"/>
      <c r="JFX6" s="172"/>
      <c r="JFY6" s="172"/>
      <c r="JFZ6" s="172"/>
      <c r="JGA6" s="172"/>
      <c r="JGB6" s="172"/>
      <c r="JGC6" s="172"/>
      <c r="JGD6" s="172"/>
      <c r="JGE6" s="172"/>
      <c r="JGF6" s="172"/>
      <c r="JGG6" s="172"/>
      <c r="JGH6" s="172"/>
      <c r="JGI6" s="172"/>
      <c r="JGJ6" s="172"/>
      <c r="JGK6" s="172"/>
      <c r="JGL6" s="172"/>
      <c r="JGM6" s="172"/>
      <c r="JGN6" s="172"/>
      <c r="JGO6" s="172"/>
      <c r="JGP6" s="172"/>
      <c r="JGQ6" s="172"/>
      <c r="JGR6" s="172"/>
      <c r="JGS6" s="172"/>
      <c r="JGT6" s="172"/>
      <c r="JGU6" s="172"/>
      <c r="JGV6" s="172"/>
      <c r="JGW6" s="172"/>
      <c r="JGX6" s="172"/>
      <c r="JGY6" s="172"/>
      <c r="JGZ6" s="172"/>
      <c r="JHA6" s="172"/>
      <c r="JHB6" s="172"/>
      <c r="JHC6" s="172"/>
      <c r="JHD6" s="172"/>
      <c r="JHE6" s="172"/>
      <c r="JHF6" s="172"/>
      <c r="JHG6" s="172"/>
      <c r="JHH6" s="172"/>
      <c r="JHI6" s="172"/>
      <c r="JHJ6" s="172"/>
      <c r="JHK6" s="172"/>
      <c r="JHL6" s="172"/>
      <c r="JHM6" s="172"/>
      <c r="JHN6" s="172"/>
      <c r="JHO6" s="172"/>
      <c r="JHP6" s="172"/>
      <c r="JHQ6" s="172"/>
      <c r="JHR6" s="172"/>
      <c r="JHS6" s="172"/>
      <c r="JHT6" s="172"/>
      <c r="JHU6" s="172"/>
      <c r="JHV6" s="172"/>
      <c r="JHW6" s="172"/>
      <c r="JHX6" s="172"/>
      <c r="JHY6" s="172"/>
      <c r="JHZ6" s="172"/>
      <c r="JIA6" s="172"/>
      <c r="JIB6" s="172"/>
      <c r="JIC6" s="172"/>
      <c r="JID6" s="172"/>
      <c r="JIE6" s="172"/>
      <c r="JIF6" s="172"/>
      <c r="JIG6" s="172"/>
      <c r="JIH6" s="172"/>
      <c r="JII6" s="172"/>
      <c r="JIJ6" s="172"/>
      <c r="JIK6" s="172"/>
      <c r="JIL6" s="172"/>
      <c r="JIM6" s="172"/>
      <c r="JIN6" s="172"/>
      <c r="JIO6" s="172"/>
      <c r="JIP6" s="172"/>
      <c r="JIQ6" s="172"/>
      <c r="JIR6" s="172"/>
      <c r="JIS6" s="172"/>
      <c r="JIT6" s="172"/>
      <c r="JIU6" s="172"/>
      <c r="JIV6" s="172"/>
      <c r="JIW6" s="172"/>
      <c r="JIX6" s="172"/>
      <c r="JIY6" s="172"/>
      <c r="JIZ6" s="172"/>
      <c r="JJA6" s="172"/>
      <c r="JJB6" s="172"/>
      <c r="JJC6" s="172"/>
      <c r="JJD6" s="172"/>
      <c r="JJE6" s="172"/>
      <c r="JJF6" s="172"/>
      <c r="JJG6" s="172"/>
      <c r="JJH6" s="172"/>
      <c r="JJI6" s="172"/>
      <c r="JJJ6" s="172"/>
      <c r="JJK6" s="172"/>
      <c r="JJL6" s="172"/>
      <c r="JJM6" s="172"/>
      <c r="JJN6" s="172"/>
      <c r="JJO6" s="172"/>
      <c r="JJP6" s="172"/>
      <c r="JJQ6" s="172"/>
      <c r="JJR6" s="172"/>
      <c r="JJS6" s="172"/>
      <c r="JJT6" s="172"/>
      <c r="JJU6" s="172"/>
      <c r="JJV6" s="172"/>
      <c r="JJW6" s="172"/>
      <c r="JJX6" s="172"/>
      <c r="JJY6" s="172"/>
      <c r="JJZ6" s="172"/>
      <c r="JKA6" s="172"/>
      <c r="JKB6" s="172"/>
      <c r="JKC6" s="172"/>
      <c r="JKD6" s="172"/>
      <c r="JKE6" s="172"/>
      <c r="JKF6" s="172"/>
      <c r="JKG6" s="172"/>
      <c r="JKH6" s="172"/>
      <c r="JKI6" s="172"/>
      <c r="JKJ6" s="172"/>
      <c r="JKK6" s="172"/>
      <c r="JKL6" s="172"/>
      <c r="JKM6" s="172"/>
      <c r="JKN6" s="172"/>
      <c r="JKO6" s="172"/>
      <c r="JKP6" s="172"/>
      <c r="JKQ6" s="172"/>
      <c r="JKR6" s="172"/>
      <c r="JKS6" s="172"/>
      <c r="JKT6" s="172"/>
      <c r="JKU6" s="172"/>
      <c r="JKV6" s="172"/>
      <c r="JKW6" s="172"/>
      <c r="JKX6" s="172"/>
      <c r="JKY6" s="172"/>
      <c r="JKZ6" s="172"/>
      <c r="JLA6" s="172"/>
      <c r="JLB6" s="172"/>
      <c r="JLC6" s="172"/>
      <c r="JLD6" s="172"/>
      <c r="JLE6" s="172"/>
      <c r="JLF6" s="172"/>
      <c r="JLG6" s="172"/>
      <c r="JLH6" s="172"/>
      <c r="JLI6" s="172"/>
      <c r="JLJ6" s="172"/>
      <c r="JLK6" s="172"/>
      <c r="JLL6" s="172"/>
      <c r="JLM6" s="172"/>
      <c r="JLN6" s="172"/>
      <c r="JLO6" s="172"/>
      <c r="JLP6" s="172"/>
      <c r="JLQ6" s="172"/>
      <c r="JLR6" s="172"/>
      <c r="JLS6" s="172"/>
      <c r="JLT6" s="172"/>
      <c r="JLU6" s="172"/>
      <c r="JLV6" s="172"/>
      <c r="JLW6" s="172"/>
      <c r="JLX6" s="172"/>
      <c r="JLY6" s="172"/>
      <c r="JLZ6" s="172"/>
      <c r="JMA6" s="172"/>
      <c r="JMB6" s="172"/>
      <c r="JMC6" s="172"/>
      <c r="JMD6" s="172"/>
      <c r="JME6" s="172"/>
      <c r="JMF6" s="172"/>
      <c r="JMG6" s="172"/>
      <c r="JMH6" s="172"/>
      <c r="JMI6" s="172"/>
      <c r="JMJ6" s="172"/>
      <c r="JMK6" s="172"/>
      <c r="JML6" s="172"/>
      <c r="JMM6" s="172"/>
      <c r="JMN6" s="172"/>
      <c r="JMO6" s="172"/>
      <c r="JMP6" s="172"/>
      <c r="JMQ6" s="172"/>
      <c r="JMR6" s="172"/>
      <c r="JMS6" s="172"/>
      <c r="JMT6" s="172"/>
      <c r="JMU6" s="172"/>
      <c r="JMV6" s="172"/>
      <c r="JMW6" s="172"/>
      <c r="JMX6" s="172"/>
      <c r="JMY6" s="172"/>
      <c r="JMZ6" s="172"/>
      <c r="JNA6" s="172"/>
      <c r="JNB6" s="172"/>
      <c r="JNC6" s="172"/>
      <c r="JND6" s="172"/>
      <c r="JNE6" s="172"/>
      <c r="JNF6" s="172"/>
      <c r="JNG6" s="172"/>
      <c r="JNH6" s="172"/>
      <c r="JNI6" s="172"/>
      <c r="JNJ6" s="172"/>
      <c r="JNK6" s="172"/>
      <c r="JNL6" s="172"/>
      <c r="JNM6" s="172"/>
      <c r="JNN6" s="172"/>
      <c r="JNO6" s="172"/>
      <c r="JNP6" s="172"/>
      <c r="JNQ6" s="172"/>
      <c r="JNR6" s="172"/>
      <c r="JNS6" s="172"/>
      <c r="JNT6" s="172"/>
      <c r="JNU6" s="172"/>
      <c r="JNV6" s="172"/>
      <c r="JNW6" s="172"/>
      <c r="JNX6" s="172"/>
      <c r="JNY6" s="172"/>
      <c r="JNZ6" s="172"/>
      <c r="JOA6" s="172"/>
      <c r="JOB6" s="172"/>
      <c r="JOC6" s="172"/>
      <c r="JOD6" s="172"/>
      <c r="JOE6" s="172"/>
      <c r="JOF6" s="172"/>
      <c r="JOG6" s="172"/>
      <c r="JOH6" s="172"/>
      <c r="JOI6" s="172"/>
      <c r="JOJ6" s="172"/>
      <c r="JOK6" s="172"/>
      <c r="JOL6" s="172"/>
      <c r="JOM6" s="172"/>
      <c r="JON6" s="172"/>
      <c r="JOO6" s="172"/>
      <c r="JOP6" s="172"/>
      <c r="JOQ6" s="172"/>
      <c r="JOR6" s="172"/>
      <c r="JOS6" s="172"/>
      <c r="JOT6" s="172"/>
      <c r="JOU6" s="172"/>
      <c r="JOV6" s="172"/>
      <c r="JOW6" s="172"/>
      <c r="JOX6" s="172"/>
      <c r="JOY6" s="172"/>
      <c r="JOZ6" s="172"/>
      <c r="JPA6" s="172"/>
      <c r="JPB6" s="172"/>
      <c r="JPC6" s="172"/>
      <c r="JPD6" s="172"/>
      <c r="JPE6" s="172"/>
      <c r="JPF6" s="172"/>
      <c r="JPG6" s="172"/>
      <c r="JPH6" s="172"/>
      <c r="JPI6" s="172"/>
      <c r="JPJ6" s="172"/>
      <c r="JPK6" s="172"/>
      <c r="JPL6" s="172"/>
      <c r="JPM6" s="172"/>
      <c r="JPN6" s="172"/>
      <c r="JPO6" s="172"/>
      <c r="JPP6" s="172"/>
      <c r="JPQ6" s="172"/>
      <c r="JPR6" s="172"/>
      <c r="JPS6" s="172"/>
      <c r="JPT6" s="172"/>
      <c r="JPU6" s="172"/>
      <c r="JPV6" s="172"/>
      <c r="JPW6" s="172"/>
      <c r="JPX6" s="172"/>
      <c r="JPY6" s="172"/>
      <c r="JPZ6" s="172"/>
      <c r="JQA6" s="172"/>
      <c r="JQB6" s="172"/>
      <c r="JQC6" s="172"/>
      <c r="JQD6" s="172"/>
      <c r="JQE6" s="172"/>
      <c r="JQF6" s="172"/>
      <c r="JQG6" s="172"/>
      <c r="JQH6" s="172"/>
      <c r="JQI6" s="172"/>
      <c r="JQJ6" s="172"/>
      <c r="JQK6" s="172"/>
      <c r="JQL6" s="172"/>
      <c r="JQM6" s="172"/>
      <c r="JQN6" s="172"/>
      <c r="JQO6" s="172"/>
      <c r="JQP6" s="172"/>
      <c r="JQQ6" s="172"/>
      <c r="JQR6" s="172"/>
      <c r="JQS6" s="172"/>
      <c r="JQT6" s="172"/>
      <c r="JQU6" s="172"/>
      <c r="JQV6" s="172"/>
      <c r="JQW6" s="172"/>
      <c r="JQX6" s="172"/>
      <c r="JQY6" s="172"/>
      <c r="JQZ6" s="172"/>
      <c r="JRA6" s="172"/>
      <c r="JRB6" s="172"/>
      <c r="JRC6" s="172"/>
      <c r="JRD6" s="172"/>
      <c r="JRE6" s="172"/>
      <c r="JRF6" s="172"/>
      <c r="JRG6" s="172"/>
      <c r="JRH6" s="172"/>
      <c r="JRI6" s="172"/>
      <c r="JRJ6" s="172"/>
      <c r="JRK6" s="172"/>
      <c r="JRL6" s="172"/>
      <c r="JRM6" s="172"/>
      <c r="JRN6" s="172"/>
      <c r="JRO6" s="172"/>
      <c r="JRP6" s="172"/>
      <c r="JRQ6" s="172"/>
      <c r="JRR6" s="172"/>
      <c r="JRS6" s="172"/>
      <c r="JRT6" s="172"/>
      <c r="JRU6" s="172"/>
      <c r="JRV6" s="172"/>
      <c r="JRW6" s="172"/>
      <c r="JRX6" s="172"/>
      <c r="JRY6" s="172"/>
      <c r="JRZ6" s="172"/>
      <c r="JSA6" s="172"/>
      <c r="JSB6" s="172"/>
      <c r="JSC6" s="172"/>
      <c r="JSD6" s="172"/>
      <c r="JSE6" s="172"/>
      <c r="JSF6" s="172"/>
      <c r="JSG6" s="172"/>
      <c r="JSH6" s="172"/>
      <c r="JSI6" s="172"/>
      <c r="JSJ6" s="172"/>
      <c r="JSK6" s="172"/>
      <c r="JSL6" s="172"/>
      <c r="JSM6" s="172"/>
      <c r="JSN6" s="172"/>
      <c r="JSO6" s="172"/>
      <c r="JSP6" s="172"/>
      <c r="JSQ6" s="172"/>
      <c r="JSR6" s="172"/>
      <c r="JSS6" s="172"/>
      <c r="JST6" s="172"/>
      <c r="JSU6" s="172"/>
      <c r="JSV6" s="172"/>
      <c r="JSW6" s="172"/>
      <c r="JSX6" s="172"/>
      <c r="JSY6" s="172"/>
      <c r="JSZ6" s="172"/>
      <c r="JTA6" s="172"/>
      <c r="JTB6" s="172"/>
      <c r="JTC6" s="172"/>
      <c r="JTD6" s="172"/>
      <c r="JTE6" s="172"/>
      <c r="JTF6" s="172"/>
      <c r="JTG6" s="172"/>
      <c r="JTH6" s="172"/>
      <c r="JTI6" s="172"/>
      <c r="JTJ6" s="172"/>
      <c r="JTK6" s="172"/>
      <c r="JTL6" s="172"/>
      <c r="JTM6" s="172"/>
      <c r="JTN6" s="172"/>
      <c r="JTO6" s="172"/>
      <c r="JTP6" s="172"/>
      <c r="JTQ6" s="172"/>
      <c r="JTR6" s="172"/>
      <c r="JTS6" s="172"/>
      <c r="JTT6" s="172"/>
      <c r="JTU6" s="172"/>
      <c r="JTV6" s="172"/>
      <c r="JTW6" s="172"/>
      <c r="JTX6" s="172"/>
      <c r="JTY6" s="172"/>
      <c r="JTZ6" s="172"/>
      <c r="JUA6" s="172"/>
      <c r="JUB6" s="172"/>
      <c r="JUC6" s="172"/>
      <c r="JUD6" s="172"/>
      <c r="JUE6" s="172"/>
      <c r="JUF6" s="172"/>
      <c r="JUG6" s="172"/>
      <c r="JUH6" s="172"/>
      <c r="JUI6" s="172"/>
      <c r="JUJ6" s="172"/>
      <c r="JUK6" s="172"/>
      <c r="JUL6" s="172"/>
      <c r="JUM6" s="172"/>
      <c r="JUN6" s="172"/>
      <c r="JUO6" s="172"/>
      <c r="JUP6" s="172"/>
      <c r="JUQ6" s="172"/>
      <c r="JUR6" s="172"/>
      <c r="JUS6" s="172"/>
      <c r="JUT6" s="172"/>
      <c r="JUU6" s="172"/>
      <c r="JUV6" s="172"/>
      <c r="JUW6" s="172"/>
      <c r="JUX6" s="172"/>
      <c r="JUY6" s="172"/>
      <c r="JUZ6" s="172"/>
      <c r="JVA6" s="172"/>
      <c r="JVB6" s="172"/>
      <c r="JVC6" s="172"/>
      <c r="JVD6" s="172"/>
      <c r="JVE6" s="172"/>
      <c r="JVF6" s="172"/>
      <c r="JVG6" s="172"/>
      <c r="JVH6" s="172"/>
      <c r="JVI6" s="172"/>
      <c r="JVJ6" s="172"/>
      <c r="JVK6" s="172"/>
      <c r="JVL6" s="172"/>
      <c r="JVM6" s="172"/>
      <c r="JVN6" s="172"/>
      <c r="JVO6" s="172"/>
      <c r="JVP6" s="172"/>
      <c r="JVQ6" s="172"/>
      <c r="JVR6" s="172"/>
      <c r="JVS6" s="172"/>
      <c r="JVT6" s="172"/>
      <c r="JVU6" s="172"/>
      <c r="JVV6" s="172"/>
      <c r="JVW6" s="172"/>
      <c r="JVX6" s="172"/>
      <c r="JVY6" s="172"/>
      <c r="JVZ6" s="172"/>
      <c r="JWA6" s="172"/>
      <c r="JWB6" s="172"/>
      <c r="JWC6" s="172"/>
      <c r="JWD6" s="172"/>
      <c r="JWE6" s="172"/>
      <c r="JWF6" s="172"/>
      <c r="JWG6" s="172"/>
      <c r="JWH6" s="172"/>
      <c r="JWI6" s="172"/>
      <c r="JWJ6" s="172"/>
      <c r="JWK6" s="172"/>
      <c r="JWL6" s="172"/>
      <c r="JWM6" s="172"/>
      <c r="JWN6" s="172"/>
      <c r="JWO6" s="172"/>
      <c r="JWP6" s="172"/>
      <c r="JWQ6" s="172"/>
      <c r="JWR6" s="172"/>
      <c r="JWS6" s="172"/>
      <c r="JWT6" s="172"/>
      <c r="JWU6" s="172"/>
      <c r="JWV6" s="172"/>
      <c r="JWW6" s="172"/>
      <c r="JWX6" s="172"/>
      <c r="JWY6" s="172"/>
      <c r="JWZ6" s="172"/>
      <c r="JXA6" s="172"/>
      <c r="JXB6" s="172"/>
      <c r="JXC6" s="172"/>
      <c r="JXD6" s="172"/>
      <c r="JXE6" s="172"/>
      <c r="JXF6" s="172"/>
      <c r="JXG6" s="172"/>
      <c r="JXH6" s="172"/>
      <c r="JXI6" s="172"/>
      <c r="JXJ6" s="172"/>
      <c r="JXK6" s="172"/>
      <c r="JXL6" s="172"/>
      <c r="JXM6" s="172"/>
      <c r="JXN6" s="172"/>
      <c r="JXO6" s="172"/>
      <c r="JXP6" s="172"/>
      <c r="JXQ6" s="172"/>
      <c r="JXR6" s="172"/>
      <c r="JXS6" s="172"/>
      <c r="JXT6" s="172"/>
      <c r="JXU6" s="172"/>
      <c r="JXV6" s="172"/>
      <c r="JXW6" s="172"/>
      <c r="JXX6" s="172"/>
      <c r="JXY6" s="172"/>
      <c r="JXZ6" s="172"/>
      <c r="JYA6" s="172"/>
      <c r="JYB6" s="172"/>
      <c r="JYC6" s="172"/>
      <c r="JYD6" s="172"/>
      <c r="JYE6" s="172"/>
      <c r="JYF6" s="172"/>
      <c r="JYG6" s="172"/>
      <c r="JYH6" s="172"/>
      <c r="JYI6" s="172"/>
      <c r="JYJ6" s="172"/>
      <c r="JYK6" s="172"/>
      <c r="JYL6" s="172"/>
      <c r="JYM6" s="172"/>
      <c r="JYN6" s="172"/>
      <c r="JYO6" s="172"/>
      <c r="JYP6" s="172"/>
      <c r="JYQ6" s="172"/>
      <c r="JYR6" s="172"/>
      <c r="JYS6" s="172"/>
      <c r="JYT6" s="172"/>
      <c r="JYU6" s="172"/>
      <c r="JYV6" s="172"/>
      <c r="JYW6" s="172"/>
      <c r="JYX6" s="172"/>
      <c r="JYY6" s="172"/>
      <c r="JYZ6" s="172"/>
      <c r="JZA6" s="172"/>
      <c r="JZB6" s="172"/>
      <c r="JZC6" s="172"/>
      <c r="JZD6" s="172"/>
      <c r="JZE6" s="172"/>
      <c r="JZF6" s="172"/>
      <c r="JZG6" s="172"/>
      <c r="JZH6" s="172"/>
      <c r="JZI6" s="172"/>
      <c r="JZJ6" s="172"/>
      <c r="JZK6" s="172"/>
      <c r="JZL6" s="172"/>
      <c r="JZM6" s="172"/>
      <c r="JZN6" s="172"/>
      <c r="JZO6" s="172"/>
      <c r="JZP6" s="172"/>
      <c r="JZQ6" s="172"/>
      <c r="JZR6" s="172"/>
      <c r="JZS6" s="172"/>
      <c r="JZT6" s="172"/>
      <c r="JZU6" s="172"/>
      <c r="JZV6" s="172"/>
      <c r="JZW6" s="172"/>
      <c r="JZX6" s="172"/>
      <c r="JZY6" s="172"/>
      <c r="JZZ6" s="172"/>
      <c r="KAA6" s="172"/>
      <c r="KAB6" s="172"/>
      <c r="KAC6" s="172"/>
      <c r="KAD6" s="172"/>
      <c r="KAE6" s="172"/>
      <c r="KAF6" s="172"/>
      <c r="KAG6" s="172"/>
      <c r="KAH6" s="172"/>
      <c r="KAI6" s="172"/>
      <c r="KAJ6" s="172"/>
      <c r="KAK6" s="172"/>
      <c r="KAL6" s="172"/>
      <c r="KAM6" s="172"/>
      <c r="KAN6" s="172"/>
      <c r="KAO6" s="172"/>
      <c r="KAP6" s="172"/>
      <c r="KAQ6" s="172"/>
      <c r="KAR6" s="172"/>
      <c r="KAS6" s="172"/>
      <c r="KAT6" s="172"/>
      <c r="KAU6" s="172"/>
      <c r="KAV6" s="172"/>
      <c r="KAW6" s="172"/>
      <c r="KAX6" s="172"/>
      <c r="KAY6" s="172"/>
      <c r="KAZ6" s="172"/>
      <c r="KBA6" s="172"/>
      <c r="KBB6" s="172"/>
      <c r="KBC6" s="172"/>
      <c r="KBD6" s="172"/>
      <c r="KBE6" s="172"/>
      <c r="KBF6" s="172"/>
      <c r="KBG6" s="172"/>
      <c r="KBH6" s="172"/>
      <c r="KBI6" s="172"/>
      <c r="KBJ6" s="172"/>
      <c r="KBK6" s="172"/>
      <c r="KBL6" s="172"/>
      <c r="KBM6" s="172"/>
      <c r="KBN6" s="172"/>
      <c r="KBO6" s="172"/>
      <c r="KBP6" s="172"/>
      <c r="KBQ6" s="172"/>
      <c r="KBR6" s="172"/>
      <c r="KBS6" s="172"/>
      <c r="KBT6" s="172"/>
      <c r="KBU6" s="172"/>
      <c r="KBV6" s="172"/>
      <c r="KBW6" s="172"/>
      <c r="KBX6" s="172"/>
      <c r="KBY6" s="172"/>
      <c r="KBZ6" s="172"/>
      <c r="KCA6" s="172"/>
      <c r="KCB6" s="172"/>
      <c r="KCC6" s="172"/>
      <c r="KCD6" s="172"/>
      <c r="KCE6" s="172"/>
      <c r="KCF6" s="172"/>
      <c r="KCG6" s="172"/>
      <c r="KCH6" s="172"/>
      <c r="KCI6" s="172"/>
      <c r="KCJ6" s="172"/>
      <c r="KCK6" s="172"/>
      <c r="KCL6" s="172"/>
      <c r="KCM6" s="172"/>
      <c r="KCN6" s="172"/>
      <c r="KCO6" s="172"/>
      <c r="KCP6" s="172"/>
      <c r="KCQ6" s="172"/>
      <c r="KCR6" s="172"/>
      <c r="KCS6" s="172"/>
      <c r="KCT6" s="172"/>
      <c r="KCU6" s="172"/>
      <c r="KCV6" s="172"/>
      <c r="KCW6" s="172"/>
      <c r="KCX6" s="172"/>
      <c r="KCY6" s="172"/>
      <c r="KCZ6" s="172"/>
      <c r="KDA6" s="172"/>
      <c r="KDB6" s="172"/>
      <c r="KDC6" s="172"/>
      <c r="KDD6" s="172"/>
      <c r="KDE6" s="172"/>
      <c r="KDF6" s="172"/>
      <c r="KDG6" s="172"/>
      <c r="KDH6" s="172"/>
      <c r="KDI6" s="172"/>
      <c r="KDJ6" s="172"/>
      <c r="KDK6" s="172"/>
      <c r="KDL6" s="172"/>
      <c r="KDM6" s="172"/>
      <c r="KDN6" s="172"/>
      <c r="KDO6" s="172"/>
      <c r="KDP6" s="172"/>
      <c r="KDQ6" s="172"/>
      <c r="KDR6" s="172"/>
      <c r="KDS6" s="172"/>
      <c r="KDT6" s="172"/>
      <c r="KDU6" s="172"/>
      <c r="KDV6" s="172"/>
      <c r="KDW6" s="172"/>
      <c r="KDX6" s="172"/>
      <c r="KDY6" s="172"/>
      <c r="KDZ6" s="172"/>
      <c r="KEA6" s="172"/>
      <c r="KEB6" s="172"/>
      <c r="KEC6" s="172"/>
      <c r="KED6" s="172"/>
      <c r="KEE6" s="172"/>
      <c r="KEF6" s="172"/>
      <c r="KEG6" s="172"/>
      <c r="KEH6" s="172"/>
      <c r="KEI6" s="172"/>
      <c r="KEJ6" s="172"/>
      <c r="KEK6" s="172"/>
      <c r="KEL6" s="172"/>
      <c r="KEM6" s="172"/>
      <c r="KEN6" s="172"/>
      <c r="KEO6" s="172"/>
      <c r="KEP6" s="172"/>
      <c r="KEQ6" s="172"/>
      <c r="KER6" s="172"/>
      <c r="KES6" s="172"/>
      <c r="KET6" s="172"/>
      <c r="KEU6" s="172"/>
      <c r="KEV6" s="172"/>
      <c r="KEW6" s="172"/>
      <c r="KEX6" s="172"/>
      <c r="KEY6" s="172"/>
      <c r="KEZ6" s="172"/>
      <c r="KFA6" s="172"/>
      <c r="KFB6" s="172"/>
      <c r="KFC6" s="172"/>
      <c r="KFD6" s="172"/>
      <c r="KFE6" s="172"/>
      <c r="KFF6" s="172"/>
      <c r="KFG6" s="172"/>
      <c r="KFH6" s="172"/>
      <c r="KFI6" s="172"/>
      <c r="KFJ6" s="172"/>
      <c r="KFK6" s="172"/>
      <c r="KFL6" s="172"/>
      <c r="KFM6" s="172"/>
      <c r="KFN6" s="172"/>
      <c r="KFO6" s="172"/>
      <c r="KFP6" s="172"/>
      <c r="KFQ6" s="172"/>
      <c r="KFR6" s="172"/>
      <c r="KFS6" s="172"/>
      <c r="KFT6" s="172"/>
      <c r="KFU6" s="172"/>
      <c r="KFV6" s="172"/>
      <c r="KFW6" s="172"/>
      <c r="KFX6" s="172"/>
      <c r="KFY6" s="172"/>
      <c r="KFZ6" s="172"/>
      <c r="KGA6" s="172"/>
      <c r="KGB6" s="172"/>
      <c r="KGC6" s="172"/>
      <c r="KGD6" s="172"/>
      <c r="KGE6" s="172"/>
      <c r="KGF6" s="172"/>
      <c r="KGG6" s="172"/>
      <c r="KGH6" s="172"/>
      <c r="KGI6" s="172"/>
      <c r="KGJ6" s="172"/>
      <c r="KGK6" s="172"/>
      <c r="KGL6" s="172"/>
      <c r="KGM6" s="172"/>
      <c r="KGN6" s="172"/>
      <c r="KGO6" s="172"/>
      <c r="KGP6" s="172"/>
      <c r="KGQ6" s="172"/>
      <c r="KGR6" s="172"/>
      <c r="KGS6" s="172"/>
      <c r="KGT6" s="172"/>
      <c r="KGU6" s="172"/>
      <c r="KGV6" s="172"/>
      <c r="KGW6" s="172"/>
      <c r="KGX6" s="172"/>
      <c r="KGY6" s="172"/>
      <c r="KGZ6" s="172"/>
      <c r="KHA6" s="172"/>
      <c r="KHB6" s="172"/>
      <c r="KHC6" s="172"/>
      <c r="KHD6" s="172"/>
      <c r="KHE6" s="172"/>
      <c r="KHF6" s="172"/>
      <c r="KHG6" s="172"/>
      <c r="KHH6" s="172"/>
      <c r="KHI6" s="172"/>
      <c r="KHJ6" s="172"/>
      <c r="KHK6" s="172"/>
      <c r="KHL6" s="172"/>
      <c r="KHM6" s="172"/>
      <c r="KHN6" s="172"/>
      <c r="KHO6" s="172"/>
      <c r="KHP6" s="172"/>
      <c r="KHQ6" s="172"/>
      <c r="KHR6" s="172"/>
      <c r="KHS6" s="172"/>
      <c r="KHT6" s="172"/>
      <c r="KHU6" s="172"/>
      <c r="KHV6" s="172"/>
      <c r="KHW6" s="172"/>
      <c r="KHX6" s="172"/>
      <c r="KHY6" s="172"/>
      <c r="KHZ6" s="172"/>
      <c r="KIA6" s="172"/>
      <c r="KIB6" s="172"/>
      <c r="KIC6" s="172"/>
      <c r="KID6" s="172"/>
      <c r="KIE6" s="172"/>
      <c r="KIF6" s="172"/>
      <c r="KIG6" s="172"/>
      <c r="KIH6" s="172"/>
      <c r="KII6" s="172"/>
      <c r="KIJ6" s="172"/>
      <c r="KIK6" s="172"/>
      <c r="KIL6" s="172"/>
      <c r="KIM6" s="172"/>
      <c r="KIN6" s="172"/>
      <c r="KIO6" s="172"/>
      <c r="KIP6" s="172"/>
      <c r="KIQ6" s="172"/>
      <c r="KIR6" s="172"/>
      <c r="KIS6" s="172"/>
      <c r="KIT6" s="172"/>
      <c r="KIU6" s="172"/>
      <c r="KIV6" s="172"/>
      <c r="KIW6" s="172"/>
      <c r="KIX6" s="172"/>
      <c r="KIY6" s="172"/>
      <c r="KIZ6" s="172"/>
      <c r="KJA6" s="172"/>
      <c r="KJB6" s="172"/>
      <c r="KJC6" s="172"/>
      <c r="KJD6" s="172"/>
      <c r="KJE6" s="172"/>
      <c r="KJF6" s="172"/>
      <c r="KJG6" s="172"/>
      <c r="KJH6" s="172"/>
      <c r="KJI6" s="172"/>
      <c r="KJJ6" s="172"/>
      <c r="KJK6" s="172"/>
      <c r="KJL6" s="172"/>
      <c r="KJM6" s="172"/>
      <c r="KJN6" s="172"/>
      <c r="KJO6" s="172"/>
      <c r="KJP6" s="172"/>
      <c r="KJQ6" s="172"/>
      <c r="KJR6" s="172"/>
      <c r="KJS6" s="172"/>
      <c r="KJT6" s="172"/>
      <c r="KJU6" s="172"/>
      <c r="KJV6" s="172"/>
      <c r="KJW6" s="172"/>
      <c r="KJX6" s="172"/>
      <c r="KJY6" s="172"/>
      <c r="KJZ6" s="172"/>
      <c r="KKA6" s="172"/>
      <c r="KKB6" s="172"/>
      <c r="KKC6" s="172"/>
      <c r="KKD6" s="172"/>
      <c r="KKE6" s="172"/>
      <c r="KKF6" s="172"/>
      <c r="KKG6" s="172"/>
      <c r="KKH6" s="172"/>
      <c r="KKI6" s="172"/>
      <c r="KKJ6" s="172"/>
      <c r="KKK6" s="172"/>
      <c r="KKL6" s="172"/>
      <c r="KKM6" s="172"/>
      <c r="KKN6" s="172"/>
      <c r="KKO6" s="172"/>
      <c r="KKP6" s="172"/>
      <c r="KKQ6" s="172"/>
      <c r="KKR6" s="172"/>
      <c r="KKS6" s="172"/>
      <c r="KKT6" s="172"/>
      <c r="KKU6" s="172"/>
      <c r="KKV6" s="172"/>
      <c r="KKW6" s="172"/>
      <c r="KKX6" s="172"/>
      <c r="KKY6" s="172"/>
      <c r="KKZ6" s="172"/>
      <c r="KLA6" s="172"/>
      <c r="KLB6" s="172"/>
      <c r="KLC6" s="172"/>
      <c r="KLD6" s="172"/>
      <c r="KLE6" s="172"/>
      <c r="KLF6" s="172"/>
      <c r="KLG6" s="172"/>
      <c r="KLH6" s="172"/>
      <c r="KLI6" s="172"/>
      <c r="KLJ6" s="172"/>
      <c r="KLK6" s="172"/>
      <c r="KLL6" s="172"/>
      <c r="KLM6" s="172"/>
      <c r="KLN6" s="172"/>
      <c r="KLO6" s="172"/>
      <c r="KLP6" s="172"/>
      <c r="KLQ6" s="172"/>
      <c r="KLR6" s="172"/>
      <c r="KLS6" s="172"/>
      <c r="KLT6" s="172"/>
      <c r="KLU6" s="172"/>
      <c r="KLV6" s="172"/>
      <c r="KLW6" s="172"/>
      <c r="KLX6" s="172"/>
      <c r="KLY6" s="172"/>
      <c r="KLZ6" s="172"/>
      <c r="KMA6" s="172"/>
      <c r="KMB6" s="172"/>
      <c r="KMC6" s="172"/>
      <c r="KMD6" s="172"/>
      <c r="KME6" s="172"/>
      <c r="KMF6" s="172"/>
      <c r="KMG6" s="172"/>
      <c r="KMH6" s="172"/>
      <c r="KMI6" s="172"/>
      <c r="KMJ6" s="172"/>
      <c r="KMK6" s="172"/>
      <c r="KML6" s="172"/>
      <c r="KMM6" s="172"/>
      <c r="KMN6" s="172"/>
      <c r="KMO6" s="172"/>
      <c r="KMP6" s="172"/>
      <c r="KMQ6" s="172"/>
      <c r="KMR6" s="172"/>
      <c r="KMS6" s="172"/>
      <c r="KMT6" s="172"/>
      <c r="KMU6" s="172"/>
      <c r="KMV6" s="172"/>
      <c r="KMW6" s="172"/>
      <c r="KMX6" s="172"/>
      <c r="KMY6" s="172"/>
      <c r="KMZ6" s="172"/>
      <c r="KNA6" s="172"/>
      <c r="KNB6" s="172"/>
      <c r="KNC6" s="172"/>
      <c r="KND6" s="172"/>
      <c r="KNE6" s="172"/>
      <c r="KNF6" s="172"/>
      <c r="KNG6" s="172"/>
      <c r="KNH6" s="172"/>
      <c r="KNI6" s="172"/>
      <c r="KNJ6" s="172"/>
      <c r="KNK6" s="172"/>
      <c r="KNL6" s="172"/>
      <c r="KNM6" s="172"/>
      <c r="KNN6" s="172"/>
      <c r="KNO6" s="172"/>
      <c r="KNP6" s="172"/>
      <c r="KNQ6" s="172"/>
      <c r="KNR6" s="172"/>
      <c r="KNS6" s="172"/>
      <c r="KNT6" s="172"/>
      <c r="KNU6" s="172"/>
      <c r="KNV6" s="172"/>
      <c r="KNW6" s="172"/>
      <c r="KNX6" s="172"/>
      <c r="KNY6" s="172"/>
      <c r="KNZ6" s="172"/>
      <c r="KOA6" s="172"/>
      <c r="KOB6" s="172"/>
      <c r="KOC6" s="172"/>
      <c r="KOD6" s="172"/>
      <c r="KOE6" s="172"/>
      <c r="KOF6" s="172"/>
      <c r="KOG6" s="172"/>
      <c r="KOH6" s="172"/>
      <c r="KOI6" s="172"/>
      <c r="KOJ6" s="172"/>
      <c r="KOK6" s="172"/>
      <c r="KOL6" s="172"/>
      <c r="KOM6" s="172"/>
      <c r="KON6" s="172"/>
      <c r="KOO6" s="172"/>
      <c r="KOP6" s="172"/>
      <c r="KOQ6" s="172"/>
      <c r="KOR6" s="172"/>
      <c r="KOS6" s="172"/>
      <c r="KOT6" s="172"/>
      <c r="KOU6" s="172"/>
      <c r="KOV6" s="172"/>
      <c r="KOW6" s="172"/>
      <c r="KOX6" s="172"/>
      <c r="KOY6" s="172"/>
      <c r="KOZ6" s="172"/>
      <c r="KPA6" s="172"/>
      <c r="KPB6" s="172"/>
      <c r="KPC6" s="172"/>
      <c r="KPD6" s="172"/>
      <c r="KPE6" s="172"/>
      <c r="KPF6" s="172"/>
      <c r="KPG6" s="172"/>
      <c r="KPH6" s="172"/>
      <c r="KPI6" s="172"/>
      <c r="KPJ6" s="172"/>
      <c r="KPK6" s="172"/>
      <c r="KPL6" s="172"/>
      <c r="KPM6" s="172"/>
      <c r="KPN6" s="172"/>
      <c r="KPO6" s="172"/>
      <c r="KPP6" s="172"/>
      <c r="KPQ6" s="172"/>
      <c r="KPR6" s="172"/>
      <c r="KPS6" s="172"/>
      <c r="KPT6" s="172"/>
      <c r="KPU6" s="172"/>
      <c r="KPV6" s="172"/>
      <c r="KPW6" s="172"/>
      <c r="KPX6" s="172"/>
      <c r="KPY6" s="172"/>
      <c r="KPZ6" s="172"/>
      <c r="KQA6" s="172"/>
      <c r="KQB6" s="172"/>
      <c r="KQC6" s="172"/>
      <c r="KQD6" s="172"/>
      <c r="KQE6" s="172"/>
      <c r="KQF6" s="172"/>
      <c r="KQG6" s="172"/>
      <c r="KQH6" s="172"/>
      <c r="KQI6" s="172"/>
      <c r="KQJ6" s="172"/>
      <c r="KQK6" s="172"/>
      <c r="KQL6" s="172"/>
      <c r="KQM6" s="172"/>
      <c r="KQN6" s="172"/>
      <c r="KQO6" s="172"/>
      <c r="KQP6" s="172"/>
      <c r="KQQ6" s="172"/>
      <c r="KQR6" s="172"/>
      <c r="KQS6" s="172"/>
      <c r="KQT6" s="172"/>
      <c r="KQU6" s="172"/>
      <c r="KQV6" s="172"/>
      <c r="KQW6" s="172"/>
      <c r="KQX6" s="172"/>
      <c r="KQY6" s="172"/>
      <c r="KQZ6" s="172"/>
      <c r="KRA6" s="172"/>
      <c r="KRB6" s="172"/>
      <c r="KRC6" s="172"/>
      <c r="KRD6" s="172"/>
      <c r="KRE6" s="172"/>
      <c r="KRF6" s="172"/>
      <c r="KRG6" s="172"/>
      <c r="KRH6" s="172"/>
      <c r="KRI6" s="172"/>
      <c r="KRJ6" s="172"/>
      <c r="KRK6" s="172"/>
      <c r="KRL6" s="172"/>
      <c r="KRM6" s="172"/>
      <c r="KRN6" s="172"/>
      <c r="KRO6" s="172"/>
      <c r="KRP6" s="172"/>
      <c r="KRQ6" s="172"/>
      <c r="KRR6" s="172"/>
      <c r="KRS6" s="172"/>
      <c r="KRT6" s="172"/>
      <c r="KRU6" s="172"/>
      <c r="KRV6" s="172"/>
      <c r="KRW6" s="172"/>
      <c r="KRX6" s="172"/>
      <c r="KRY6" s="172"/>
      <c r="KRZ6" s="172"/>
      <c r="KSA6" s="172"/>
      <c r="KSB6" s="172"/>
      <c r="KSC6" s="172"/>
      <c r="KSD6" s="172"/>
      <c r="KSE6" s="172"/>
      <c r="KSF6" s="172"/>
      <c r="KSG6" s="172"/>
      <c r="KSH6" s="172"/>
      <c r="KSI6" s="172"/>
      <c r="KSJ6" s="172"/>
      <c r="KSK6" s="172"/>
      <c r="KSL6" s="172"/>
      <c r="KSM6" s="172"/>
      <c r="KSN6" s="172"/>
      <c r="KSO6" s="172"/>
      <c r="KSP6" s="172"/>
      <c r="KSQ6" s="172"/>
      <c r="KSR6" s="172"/>
      <c r="KSS6" s="172"/>
      <c r="KST6" s="172"/>
      <c r="KSU6" s="172"/>
      <c r="KSV6" s="172"/>
      <c r="KSW6" s="172"/>
      <c r="KSX6" s="172"/>
      <c r="KSY6" s="172"/>
      <c r="KSZ6" s="172"/>
      <c r="KTA6" s="172"/>
      <c r="KTB6" s="172"/>
      <c r="KTC6" s="172"/>
      <c r="KTD6" s="172"/>
      <c r="KTE6" s="172"/>
      <c r="KTF6" s="172"/>
      <c r="KTG6" s="172"/>
      <c r="KTH6" s="172"/>
      <c r="KTI6" s="172"/>
      <c r="KTJ6" s="172"/>
      <c r="KTK6" s="172"/>
      <c r="KTL6" s="172"/>
      <c r="KTM6" s="172"/>
      <c r="KTN6" s="172"/>
      <c r="KTO6" s="172"/>
      <c r="KTP6" s="172"/>
      <c r="KTQ6" s="172"/>
      <c r="KTR6" s="172"/>
      <c r="KTS6" s="172"/>
      <c r="KTT6" s="172"/>
      <c r="KTU6" s="172"/>
      <c r="KTV6" s="172"/>
      <c r="KTW6" s="172"/>
      <c r="KTX6" s="172"/>
      <c r="KTY6" s="172"/>
      <c r="KTZ6" s="172"/>
      <c r="KUA6" s="172"/>
      <c r="KUB6" s="172"/>
      <c r="KUC6" s="172"/>
      <c r="KUD6" s="172"/>
      <c r="KUE6" s="172"/>
      <c r="KUF6" s="172"/>
      <c r="KUG6" s="172"/>
      <c r="KUH6" s="172"/>
      <c r="KUI6" s="172"/>
      <c r="KUJ6" s="172"/>
      <c r="KUK6" s="172"/>
      <c r="KUL6" s="172"/>
      <c r="KUM6" s="172"/>
      <c r="KUN6" s="172"/>
      <c r="KUO6" s="172"/>
      <c r="KUP6" s="172"/>
      <c r="KUQ6" s="172"/>
      <c r="KUR6" s="172"/>
      <c r="KUS6" s="172"/>
      <c r="KUT6" s="172"/>
      <c r="KUU6" s="172"/>
      <c r="KUV6" s="172"/>
      <c r="KUW6" s="172"/>
      <c r="KUX6" s="172"/>
      <c r="KUY6" s="172"/>
      <c r="KUZ6" s="172"/>
      <c r="KVA6" s="172"/>
      <c r="KVB6" s="172"/>
      <c r="KVC6" s="172"/>
      <c r="KVD6" s="172"/>
      <c r="KVE6" s="172"/>
      <c r="KVF6" s="172"/>
      <c r="KVG6" s="172"/>
      <c r="KVH6" s="172"/>
      <c r="KVI6" s="172"/>
      <c r="KVJ6" s="172"/>
      <c r="KVK6" s="172"/>
      <c r="KVL6" s="172"/>
      <c r="KVM6" s="172"/>
      <c r="KVN6" s="172"/>
      <c r="KVO6" s="172"/>
      <c r="KVP6" s="172"/>
      <c r="KVQ6" s="172"/>
      <c r="KVR6" s="172"/>
      <c r="KVS6" s="172"/>
      <c r="KVT6" s="172"/>
      <c r="KVU6" s="172"/>
      <c r="KVV6" s="172"/>
      <c r="KVW6" s="172"/>
      <c r="KVX6" s="172"/>
      <c r="KVY6" s="172"/>
      <c r="KVZ6" s="172"/>
      <c r="KWA6" s="172"/>
      <c r="KWB6" s="172"/>
      <c r="KWC6" s="172"/>
      <c r="KWD6" s="172"/>
      <c r="KWE6" s="172"/>
      <c r="KWF6" s="172"/>
      <c r="KWG6" s="172"/>
      <c r="KWH6" s="172"/>
      <c r="KWI6" s="172"/>
      <c r="KWJ6" s="172"/>
      <c r="KWK6" s="172"/>
      <c r="KWL6" s="172"/>
      <c r="KWM6" s="172"/>
      <c r="KWN6" s="172"/>
      <c r="KWO6" s="172"/>
      <c r="KWP6" s="172"/>
      <c r="KWQ6" s="172"/>
      <c r="KWR6" s="172"/>
      <c r="KWS6" s="172"/>
      <c r="KWT6" s="172"/>
      <c r="KWU6" s="172"/>
      <c r="KWV6" s="172"/>
      <c r="KWW6" s="172"/>
      <c r="KWX6" s="172"/>
      <c r="KWY6" s="172"/>
      <c r="KWZ6" s="172"/>
      <c r="KXA6" s="172"/>
      <c r="KXB6" s="172"/>
      <c r="KXC6" s="172"/>
      <c r="KXD6" s="172"/>
      <c r="KXE6" s="172"/>
      <c r="KXF6" s="172"/>
      <c r="KXG6" s="172"/>
      <c r="KXH6" s="172"/>
      <c r="KXI6" s="172"/>
      <c r="KXJ6" s="172"/>
      <c r="KXK6" s="172"/>
      <c r="KXL6" s="172"/>
      <c r="KXM6" s="172"/>
      <c r="KXN6" s="172"/>
      <c r="KXO6" s="172"/>
      <c r="KXP6" s="172"/>
      <c r="KXQ6" s="172"/>
      <c r="KXR6" s="172"/>
      <c r="KXS6" s="172"/>
      <c r="KXT6" s="172"/>
      <c r="KXU6" s="172"/>
      <c r="KXV6" s="172"/>
      <c r="KXW6" s="172"/>
      <c r="KXX6" s="172"/>
      <c r="KXY6" s="172"/>
      <c r="KXZ6" s="172"/>
      <c r="KYA6" s="172"/>
      <c r="KYB6" s="172"/>
      <c r="KYC6" s="172"/>
      <c r="KYD6" s="172"/>
      <c r="KYE6" s="172"/>
      <c r="KYF6" s="172"/>
      <c r="KYG6" s="172"/>
      <c r="KYH6" s="172"/>
      <c r="KYI6" s="172"/>
      <c r="KYJ6" s="172"/>
      <c r="KYK6" s="172"/>
      <c r="KYL6" s="172"/>
      <c r="KYM6" s="172"/>
      <c r="KYN6" s="172"/>
      <c r="KYO6" s="172"/>
      <c r="KYP6" s="172"/>
      <c r="KYQ6" s="172"/>
      <c r="KYR6" s="172"/>
      <c r="KYS6" s="172"/>
      <c r="KYT6" s="172"/>
      <c r="KYU6" s="172"/>
      <c r="KYV6" s="172"/>
      <c r="KYW6" s="172"/>
      <c r="KYX6" s="172"/>
      <c r="KYY6" s="172"/>
      <c r="KYZ6" s="172"/>
      <c r="KZA6" s="172"/>
      <c r="KZB6" s="172"/>
      <c r="KZC6" s="172"/>
      <c r="KZD6" s="172"/>
      <c r="KZE6" s="172"/>
      <c r="KZF6" s="172"/>
      <c r="KZG6" s="172"/>
      <c r="KZH6" s="172"/>
      <c r="KZI6" s="172"/>
      <c r="KZJ6" s="172"/>
      <c r="KZK6" s="172"/>
      <c r="KZL6" s="172"/>
      <c r="KZM6" s="172"/>
      <c r="KZN6" s="172"/>
      <c r="KZO6" s="172"/>
      <c r="KZP6" s="172"/>
      <c r="KZQ6" s="172"/>
      <c r="KZR6" s="172"/>
      <c r="KZS6" s="172"/>
      <c r="KZT6" s="172"/>
      <c r="KZU6" s="172"/>
      <c r="KZV6" s="172"/>
      <c r="KZW6" s="172"/>
      <c r="KZX6" s="172"/>
      <c r="KZY6" s="172"/>
      <c r="KZZ6" s="172"/>
      <c r="LAA6" s="172"/>
      <c r="LAB6" s="172"/>
      <c r="LAC6" s="172"/>
      <c r="LAD6" s="172"/>
      <c r="LAE6" s="172"/>
      <c r="LAF6" s="172"/>
      <c r="LAG6" s="172"/>
      <c r="LAH6" s="172"/>
      <c r="LAI6" s="172"/>
      <c r="LAJ6" s="172"/>
      <c r="LAK6" s="172"/>
      <c r="LAL6" s="172"/>
      <c r="LAM6" s="172"/>
      <c r="LAN6" s="172"/>
      <c r="LAO6" s="172"/>
      <c r="LAP6" s="172"/>
      <c r="LAQ6" s="172"/>
      <c r="LAR6" s="172"/>
      <c r="LAS6" s="172"/>
      <c r="LAT6" s="172"/>
      <c r="LAU6" s="172"/>
      <c r="LAV6" s="172"/>
      <c r="LAW6" s="172"/>
      <c r="LAX6" s="172"/>
      <c r="LAY6" s="172"/>
      <c r="LAZ6" s="172"/>
      <c r="LBA6" s="172"/>
      <c r="LBB6" s="172"/>
      <c r="LBC6" s="172"/>
      <c r="LBD6" s="172"/>
      <c r="LBE6" s="172"/>
      <c r="LBF6" s="172"/>
      <c r="LBG6" s="172"/>
      <c r="LBH6" s="172"/>
      <c r="LBI6" s="172"/>
      <c r="LBJ6" s="172"/>
      <c r="LBK6" s="172"/>
      <c r="LBL6" s="172"/>
      <c r="LBM6" s="172"/>
      <c r="LBN6" s="172"/>
      <c r="LBO6" s="172"/>
      <c r="LBP6" s="172"/>
      <c r="LBQ6" s="172"/>
      <c r="LBR6" s="172"/>
      <c r="LBS6" s="172"/>
      <c r="LBT6" s="172"/>
      <c r="LBU6" s="172"/>
      <c r="LBV6" s="172"/>
      <c r="LBW6" s="172"/>
      <c r="LBX6" s="172"/>
      <c r="LBY6" s="172"/>
      <c r="LBZ6" s="172"/>
      <c r="LCA6" s="172"/>
      <c r="LCB6" s="172"/>
      <c r="LCC6" s="172"/>
      <c r="LCD6" s="172"/>
      <c r="LCE6" s="172"/>
      <c r="LCF6" s="172"/>
      <c r="LCG6" s="172"/>
      <c r="LCH6" s="172"/>
      <c r="LCI6" s="172"/>
      <c r="LCJ6" s="172"/>
      <c r="LCK6" s="172"/>
      <c r="LCL6" s="172"/>
      <c r="LCM6" s="172"/>
      <c r="LCN6" s="172"/>
      <c r="LCO6" s="172"/>
      <c r="LCP6" s="172"/>
      <c r="LCQ6" s="172"/>
      <c r="LCR6" s="172"/>
      <c r="LCS6" s="172"/>
      <c r="LCT6" s="172"/>
      <c r="LCU6" s="172"/>
      <c r="LCV6" s="172"/>
      <c r="LCW6" s="172"/>
      <c r="LCX6" s="172"/>
      <c r="LCY6" s="172"/>
      <c r="LCZ6" s="172"/>
      <c r="LDA6" s="172"/>
      <c r="LDB6" s="172"/>
      <c r="LDC6" s="172"/>
      <c r="LDD6" s="172"/>
      <c r="LDE6" s="172"/>
      <c r="LDF6" s="172"/>
      <c r="LDG6" s="172"/>
      <c r="LDH6" s="172"/>
      <c r="LDI6" s="172"/>
      <c r="LDJ6" s="172"/>
      <c r="LDK6" s="172"/>
      <c r="LDL6" s="172"/>
      <c r="LDM6" s="172"/>
      <c r="LDN6" s="172"/>
      <c r="LDO6" s="172"/>
      <c r="LDP6" s="172"/>
      <c r="LDQ6" s="172"/>
      <c r="LDR6" s="172"/>
      <c r="LDS6" s="172"/>
      <c r="LDT6" s="172"/>
      <c r="LDU6" s="172"/>
      <c r="LDV6" s="172"/>
      <c r="LDW6" s="172"/>
      <c r="LDX6" s="172"/>
      <c r="LDY6" s="172"/>
      <c r="LDZ6" s="172"/>
      <c r="LEA6" s="172"/>
      <c r="LEB6" s="172"/>
      <c r="LEC6" s="172"/>
      <c r="LED6" s="172"/>
      <c r="LEE6" s="172"/>
      <c r="LEF6" s="172"/>
      <c r="LEG6" s="172"/>
      <c r="LEH6" s="172"/>
      <c r="LEI6" s="172"/>
      <c r="LEJ6" s="172"/>
      <c r="LEK6" s="172"/>
      <c r="LEL6" s="172"/>
      <c r="LEM6" s="172"/>
      <c r="LEN6" s="172"/>
      <c r="LEO6" s="172"/>
      <c r="LEP6" s="172"/>
      <c r="LEQ6" s="172"/>
      <c r="LER6" s="172"/>
      <c r="LES6" s="172"/>
      <c r="LET6" s="172"/>
      <c r="LEU6" s="172"/>
      <c r="LEV6" s="172"/>
      <c r="LEW6" s="172"/>
      <c r="LEX6" s="172"/>
      <c r="LEY6" s="172"/>
      <c r="LEZ6" s="172"/>
      <c r="LFA6" s="172"/>
      <c r="LFB6" s="172"/>
      <c r="LFC6" s="172"/>
      <c r="LFD6" s="172"/>
      <c r="LFE6" s="172"/>
      <c r="LFF6" s="172"/>
      <c r="LFG6" s="172"/>
      <c r="LFH6" s="172"/>
      <c r="LFI6" s="172"/>
      <c r="LFJ6" s="172"/>
      <c r="LFK6" s="172"/>
      <c r="LFL6" s="172"/>
      <c r="LFM6" s="172"/>
      <c r="LFN6" s="172"/>
      <c r="LFO6" s="172"/>
      <c r="LFP6" s="172"/>
      <c r="LFQ6" s="172"/>
      <c r="LFR6" s="172"/>
      <c r="LFS6" s="172"/>
      <c r="LFT6" s="172"/>
      <c r="LFU6" s="172"/>
      <c r="LFV6" s="172"/>
      <c r="LFW6" s="172"/>
      <c r="LFX6" s="172"/>
      <c r="LFY6" s="172"/>
      <c r="LFZ6" s="172"/>
      <c r="LGA6" s="172"/>
      <c r="LGB6" s="172"/>
      <c r="LGC6" s="172"/>
      <c r="LGD6" s="172"/>
      <c r="LGE6" s="172"/>
      <c r="LGF6" s="172"/>
      <c r="LGG6" s="172"/>
      <c r="LGH6" s="172"/>
      <c r="LGI6" s="172"/>
      <c r="LGJ6" s="172"/>
      <c r="LGK6" s="172"/>
      <c r="LGL6" s="172"/>
      <c r="LGM6" s="172"/>
      <c r="LGN6" s="172"/>
      <c r="LGO6" s="172"/>
      <c r="LGP6" s="172"/>
      <c r="LGQ6" s="172"/>
      <c r="LGR6" s="172"/>
      <c r="LGS6" s="172"/>
      <c r="LGT6" s="172"/>
      <c r="LGU6" s="172"/>
      <c r="LGV6" s="172"/>
      <c r="LGW6" s="172"/>
      <c r="LGX6" s="172"/>
      <c r="LGY6" s="172"/>
      <c r="LGZ6" s="172"/>
      <c r="LHA6" s="172"/>
      <c r="LHB6" s="172"/>
      <c r="LHC6" s="172"/>
      <c r="LHD6" s="172"/>
      <c r="LHE6" s="172"/>
      <c r="LHF6" s="172"/>
      <c r="LHG6" s="172"/>
      <c r="LHH6" s="172"/>
      <c r="LHI6" s="172"/>
      <c r="LHJ6" s="172"/>
      <c r="LHK6" s="172"/>
      <c r="LHL6" s="172"/>
      <c r="LHM6" s="172"/>
      <c r="LHN6" s="172"/>
      <c r="LHO6" s="172"/>
      <c r="LHP6" s="172"/>
      <c r="LHQ6" s="172"/>
      <c r="LHR6" s="172"/>
      <c r="LHS6" s="172"/>
      <c r="LHT6" s="172"/>
      <c r="LHU6" s="172"/>
      <c r="LHV6" s="172"/>
      <c r="LHW6" s="172"/>
      <c r="LHX6" s="172"/>
      <c r="LHY6" s="172"/>
      <c r="LHZ6" s="172"/>
      <c r="LIA6" s="172"/>
      <c r="LIB6" s="172"/>
      <c r="LIC6" s="172"/>
      <c r="LID6" s="172"/>
      <c r="LIE6" s="172"/>
      <c r="LIF6" s="172"/>
      <c r="LIG6" s="172"/>
      <c r="LIH6" s="172"/>
      <c r="LII6" s="172"/>
      <c r="LIJ6" s="172"/>
      <c r="LIK6" s="172"/>
      <c r="LIL6" s="172"/>
      <c r="LIM6" s="172"/>
      <c r="LIN6" s="172"/>
      <c r="LIO6" s="172"/>
      <c r="LIP6" s="172"/>
      <c r="LIQ6" s="172"/>
      <c r="LIR6" s="172"/>
      <c r="LIS6" s="172"/>
      <c r="LIT6" s="172"/>
      <c r="LIU6" s="172"/>
      <c r="LIV6" s="172"/>
      <c r="LIW6" s="172"/>
      <c r="LIX6" s="172"/>
      <c r="LIY6" s="172"/>
      <c r="LIZ6" s="172"/>
      <c r="LJA6" s="172"/>
      <c r="LJB6" s="172"/>
      <c r="LJC6" s="172"/>
      <c r="LJD6" s="172"/>
      <c r="LJE6" s="172"/>
      <c r="LJF6" s="172"/>
      <c r="LJG6" s="172"/>
      <c r="LJH6" s="172"/>
      <c r="LJI6" s="172"/>
      <c r="LJJ6" s="172"/>
      <c r="LJK6" s="172"/>
      <c r="LJL6" s="172"/>
      <c r="LJM6" s="172"/>
      <c r="LJN6" s="172"/>
      <c r="LJO6" s="172"/>
      <c r="LJP6" s="172"/>
      <c r="LJQ6" s="172"/>
      <c r="LJR6" s="172"/>
      <c r="LJS6" s="172"/>
      <c r="LJT6" s="172"/>
      <c r="LJU6" s="172"/>
      <c r="LJV6" s="172"/>
      <c r="LJW6" s="172"/>
      <c r="LJX6" s="172"/>
      <c r="LJY6" s="172"/>
      <c r="LJZ6" s="172"/>
      <c r="LKA6" s="172"/>
      <c r="LKB6" s="172"/>
      <c r="LKC6" s="172"/>
      <c r="LKD6" s="172"/>
      <c r="LKE6" s="172"/>
      <c r="LKF6" s="172"/>
      <c r="LKG6" s="172"/>
      <c r="LKH6" s="172"/>
      <c r="LKI6" s="172"/>
      <c r="LKJ6" s="172"/>
      <c r="LKK6" s="172"/>
      <c r="LKL6" s="172"/>
      <c r="LKM6" s="172"/>
      <c r="LKN6" s="172"/>
      <c r="LKO6" s="172"/>
      <c r="LKP6" s="172"/>
      <c r="LKQ6" s="172"/>
      <c r="LKR6" s="172"/>
      <c r="LKS6" s="172"/>
      <c r="LKT6" s="172"/>
      <c r="LKU6" s="172"/>
      <c r="LKV6" s="172"/>
      <c r="LKW6" s="172"/>
      <c r="LKX6" s="172"/>
      <c r="LKY6" s="172"/>
      <c r="LKZ6" s="172"/>
      <c r="LLA6" s="172"/>
      <c r="LLB6" s="172"/>
      <c r="LLC6" s="172"/>
      <c r="LLD6" s="172"/>
      <c r="LLE6" s="172"/>
      <c r="LLF6" s="172"/>
      <c r="LLG6" s="172"/>
      <c r="LLH6" s="172"/>
      <c r="LLI6" s="172"/>
      <c r="LLJ6" s="172"/>
      <c r="LLK6" s="172"/>
      <c r="LLL6" s="172"/>
      <c r="LLM6" s="172"/>
      <c r="LLN6" s="172"/>
      <c r="LLO6" s="172"/>
      <c r="LLP6" s="172"/>
      <c r="LLQ6" s="172"/>
      <c r="LLR6" s="172"/>
      <c r="LLS6" s="172"/>
      <c r="LLT6" s="172"/>
      <c r="LLU6" s="172"/>
      <c r="LLV6" s="172"/>
      <c r="LLW6" s="172"/>
      <c r="LLX6" s="172"/>
      <c r="LLY6" s="172"/>
      <c r="LLZ6" s="172"/>
      <c r="LMA6" s="172"/>
      <c r="LMB6" s="172"/>
      <c r="LMC6" s="172"/>
      <c r="LMD6" s="172"/>
      <c r="LME6" s="172"/>
      <c r="LMF6" s="172"/>
      <c r="LMG6" s="172"/>
      <c r="LMH6" s="172"/>
      <c r="LMI6" s="172"/>
      <c r="LMJ6" s="172"/>
      <c r="LMK6" s="172"/>
      <c r="LML6" s="172"/>
      <c r="LMM6" s="172"/>
      <c r="LMN6" s="172"/>
      <c r="LMO6" s="172"/>
      <c r="LMP6" s="172"/>
      <c r="LMQ6" s="172"/>
      <c r="LMR6" s="172"/>
      <c r="LMS6" s="172"/>
      <c r="LMT6" s="172"/>
      <c r="LMU6" s="172"/>
      <c r="LMV6" s="172"/>
      <c r="LMW6" s="172"/>
      <c r="LMX6" s="172"/>
      <c r="LMY6" s="172"/>
      <c r="LMZ6" s="172"/>
      <c r="LNA6" s="172"/>
      <c r="LNB6" s="172"/>
      <c r="LNC6" s="172"/>
      <c r="LND6" s="172"/>
      <c r="LNE6" s="172"/>
      <c r="LNF6" s="172"/>
      <c r="LNG6" s="172"/>
      <c r="LNH6" s="172"/>
      <c r="LNI6" s="172"/>
      <c r="LNJ6" s="172"/>
      <c r="LNK6" s="172"/>
      <c r="LNL6" s="172"/>
      <c r="LNM6" s="172"/>
      <c r="LNN6" s="172"/>
      <c r="LNO6" s="172"/>
      <c r="LNP6" s="172"/>
      <c r="LNQ6" s="172"/>
      <c r="LNR6" s="172"/>
      <c r="LNS6" s="172"/>
      <c r="LNT6" s="172"/>
      <c r="LNU6" s="172"/>
      <c r="LNV6" s="172"/>
      <c r="LNW6" s="172"/>
      <c r="LNX6" s="172"/>
      <c r="LNY6" s="172"/>
      <c r="LNZ6" s="172"/>
      <c r="LOA6" s="172"/>
      <c r="LOB6" s="172"/>
      <c r="LOC6" s="172"/>
      <c r="LOD6" s="172"/>
      <c r="LOE6" s="172"/>
      <c r="LOF6" s="172"/>
      <c r="LOG6" s="172"/>
      <c r="LOH6" s="172"/>
      <c r="LOI6" s="172"/>
      <c r="LOJ6" s="172"/>
      <c r="LOK6" s="172"/>
      <c r="LOL6" s="172"/>
      <c r="LOM6" s="172"/>
      <c r="LON6" s="172"/>
      <c r="LOO6" s="172"/>
      <c r="LOP6" s="172"/>
      <c r="LOQ6" s="172"/>
      <c r="LOR6" s="172"/>
      <c r="LOS6" s="172"/>
      <c r="LOT6" s="172"/>
      <c r="LOU6" s="172"/>
      <c r="LOV6" s="172"/>
      <c r="LOW6" s="172"/>
      <c r="LOX6" s="172"/>
      <c r="LOY6" s="172"/>
      <c r="LOZ6" s="172"/>
      <c r="LPA6" s="172"/>
      <c r="LPB6" s="172"/>
      <c r="LPC6" s="172"/>
      <c r="LPD6" s="172"/>
      <c r="LPE6" s="172"/>
      <c r="LPF6" s="172"/>
      <c r="LPG6" s="172"/>
      <c r="LPH6" s="172"/>
      <c r="LPI6" s="172"/>
      <c r="LPJ6" s="172"/>
      <c r="LPK6" s="172"/>
      <c r="LPL6" s="172"/>
      <c r="LPM6" s="172"/>
      <c r="LPN6" s="172"/>
      <c r="LPO6" s="172"/>
      <c r="LPP6" s="172"/>
      <c r="LPQ6" s="172"/>
      <c r="LPR6" s="172"/>
      <c r="LPS6" s="172"/>
      <c r="LPT6" s="172"/>
      <c r="LPU6" s="172"/>
      <c r="LPV6" s="172"/>
      <c r="LPW6" s="172"/>
      <c r="LPX6" s="172"/>
      <c r="LPY6" s="172"/>
      <c r="LPZ6" s="172"/>
      <c r="LQA6" s="172"/>
      <c r="LQB6" s="172"/>
      <c r="LQC6" s="172"/>
      <c r="LQD6" s="172"/>
      <c r="LQE6" s="172"/>
      <c r="LQF6" s="172"/>
      <c r="LQG6" s="172"/>
      <c r="LQH6" s="172"/>
      <c r="LQI6" s="172"/>
      <c r="LQJ6" s="172"/>
      <c r="LQK6" s="172"/>
      <c r="LQL6" s="172"/>
      <c r="LQM6" s="172"/>
      <c r="LQN6" s="172"/>
      <c r="LQO6" s="172"/>
      <c r="LQP6" s="172"/>
      <c r="LQQ6" s="172"/>
      <c r="LQR6" s="172"/>
      <c r="LQS6" s="172"/>
      <c r="LQT6" s="172"/>
      <c r="LQU6" s="172"/>
      <c r="LQV6" s="172"/>
      <c r="LQW6" s="172"/>
      <c r="LQX6" s="172"/>
      <c r="LQY6" s="172"/>
      <c r="LQZ6" s="172"/>
      <c r="LRA6" s="172"/>
      <c r="LRB6" s="172"/>
      <c r="LRC6" s="172"/>
      <c r="LRD6" s="172"/>
      <c r="LRE6" s="172"/>
      <c r="LRF6" s="172"/>
      <c r="LRG6" s="172"/>
      <c r="LRH6" s="172"/>
      <c r="LRI6" s="172"/>
      <c r="LRJ6" s="172"/>
      <c r="LRK6" s="172"/>
      <c r="LRL6" s="172"/>
      <c r="LRM6" s="172"/>
      <c r="LRN6" s="172"/>
      <c r="LRO6" s="172"/>
      <c r="LRP6" s="172"/>
      <c r="LRQ6" s="172"/>
      <c r="LRR6" s="172"/>
      <c r="LRS6" s="172"/>
      <c r="LRT6" s="172"/>
      <c r="LRU6" s="172"/>
      <c r="LRV6" s="172"/>
      <c r="LRW6" s="172"/>
      <c r="LRX6" s="172"/>
      <c r="LRY6" s="172"/>
      <c r="LRZ6" s="172"/>
      <c r="LSA6" s="172"/>
      <c r="LSB6" s="172"/>
      <c r="LSC6" s="172"/>
      <c r="LSD6" s="172"/>
      <c r="LSE6" s="172"/>
      <c r="LSF6" s="172"/>
      <c r="LSG6" s="172"/>
      <c r="LSH6" s="172"/>
      <c r="LSI6" s="172"/>
      <c r="LSJ6" s="172"/>
      <c r="LSK6" s="172"/>
      <c r="LSL6" s="172"/>
      <c r="LSM6" s="172"/>
      <c r="LSN6" s="172"/>
      <c r="LSO6" s="172"/>
      <c r="LSP6" s="172"/>
      <c r="LSQ6" s="172"/>
      <c r="LSR6" s="172"/>
      <c r="LSS6" s="172"/>
      <c r="LST6" s="172"/>
      <c r="LSU6" s="172"/>
      <c r="LSV6" s="172"/>
      <c r="LSW6" s="172"/>
      <c r="LSX6" s="172"/>
      <c r="LSY6" s="172"/>
      <c r="LSZ6" s="172"/>
      <c r="LTA6" s="172"/>
      <c r="LTB6" s="172"/>
      <c r="LTC6" s="172"/>
      <c r="LTD6" s="172"/>
      <c r="LTE6" s="172"/>
      <c r="LTF6" s="172"/>
      <c r="LTG6" s="172"/>
      <c r="LTH6" s="172"/>
      <c r="LTI6" s="172"/>
      <c r="LTJ6" s="172"/>
      <c r="LTK6" s="172"/>
      <c r="LTL6" s="172"/>
      <c r="LTM6" s="172"/>
      <c r="LTN6" s="172"/>
      <c r="LTO6" s="172"/>
      <c r="LTP6" s="172"/>
      <c r="LTQ6" s="172"/>
      <c r="LTR6" s="172"/>
      <c r="LTS6" s="172"/>
      <c r="LTT6" s="172"/>
      <c r="LTU6" s="172"/>
      <c r="LTV6" s="172"/>
      <c r="LTW6" s="172"/>
      <c r="LTX6" s="172"/>
      <c r="LTY6" s="172"/>
      <c r="LTZ6" s="172"/>
      <c r="LUA6" s="172"/>
      <c r="LUB6" s="172"/>
      <c r="LUC6" s="172"/>
      <c r="LUD6" s="172"/>
      <c r="LUE6" s="172"/>
      <c r="LUF6" s="172"/>
      <c r="LUG6" s="172"/>
      <c r="LUH6" s="172"/>
      <c r="LUI6" s="172"/>
      <c r="LUJ6" s="172"/>
      <c r="LUK6" s="172"/>
      <c r="LUL6" s="172"/>
      <c r="LUM6" s="172"/>
      <c r="LUN6" s="172"/>
      <c r="LUO6" s="172"/>
      <c r="LUP6" s="172"/>
      <c r="LUQ6" s="172"/>
      <c r="LUR6" s="172"/>
      <c r="LUS6" s="172"/>
      <c r="LUT6" s="172"/>
      <c r="LUU6" s="172"/>
      <c r="LUV6" s="172"/>
      <c r="LUW6" s="172"/>
      <c r="LUX6" s="172"/>
      <c r="LUY6" s="172"/>
      <c r="LUZ6" s="172"/>
      <c r="LVA6" s="172"/>
      <c r="LVB6" s="172"/>
      <c r="LVC6" s="172"/>
      <c r="LVD6" s="172"/>
      <c r="LVE6" s="172"/>
      <c r="LVF6" s="172"/>
      <c r="LVG6" s="172"/>
      <c r="LVH6" s="172"/>
      <c r="LVI6" s="172"/>
      <c r="LVJ6" s="172"/>
      <c r="LVK6" s="172"/>
      <c r="LVL6" s="172"/>
      <c r="LVM6" s="172"/>
      <c r="LVN6" s="172"/>
      <c r="LVO6" s="172"/>
      <c r="LVP6" s="172"/>
      <c r="LVQ6" s="172"/>
      <c r="LVR6" s="172"/>
      <c r="LVS6" s="172"/>
      <c r="LVT6" s="172"/>
      <c r="LVU6" s="172"/>
      <c r="LVV6" s="172"/>
      <c r="LVW6" s="172"/>
      <c r="LVX6" s="172"/>
      <c r="LVY6" s="172"/>
      <c r="LVZ6" s="172"/>
      <c r="LWA6" s="172"/>
      <c r="LWB6" s="172"/>
      <c r="LWC6" s="172"/>
      <c r="LWD6" s="172"/>
      <c r="LWE6" s="172"/>
      <c r="LWF6" s="172"/>
      <c r="LWG6" s="172"/>
      <c r="LWH6" s="172"/>
      <c r="LWI6" s="172"/>
      <c r="LWJ6" s="172"/>
      <c r="LWK6" s="172"/>
      <c r="LWL6" s="172"/>
      <c r="LWM6" s="172"/>
      <c r="LWN6" s="172"/>
      <c r="LWO6" s="172"/>
      <c r="LWP6" s="172"/>
      <c r="LWQ6" s="172"/>
      <c r="LWR6" s="172"/>
      <c r="LWS6" s="172"/>
      <c r="LWT6" s="172"/>
      <c r="LWU6" s="172"/>
      <c r="LWV6" s="172"/>
      <c r="LWW6" s="172"/>
      <c r="LWX6" s="172"/>
      <c r="LWY6" s="172"/>
      <c r="LWZ6" s="172"/>
      <c r="LXA6" s="172"/>
      <c r="LXB6" s="172"/>
      <c r="LXC6" s="172"/>
      <c r="LXD6" s="172"/>
      <c r="LXE6" s="172"/>
      <c r="LXF6" s="172"/>
      <c r="LXG6" s="172"/>
      <c r="LXH6" s="172"/>
      <c r="LXI6" s="172"/>
      <c r="LXJ6" s="172"/>
      <c r="LXK6" s="172"/>
      <c r="LXL6" s="172"/>
      <c r="LXM6" s="172"/>
      <c r="LXN6" s="172"/>
      <c r="LXO6" s="172"/>
      <c r="LXP6" s="172"/>
      <c r="LXQ6" s="172"/>
      <c r="LXR6" s="172"/>
      <c r="LXS6" s="172"/>
      <c r="LXT6" s="172"/>
      <c r="LXU6" s="172"/>
      <c r="LXV6" s="172"/>
      <c r="LXW6" s="172"/>
      <c r="LXX6" s="172"/>
      <c r="LXY6" s="172"/>
      <c r="LXZ6" s="172"/>
      <c r="LYA6" s="172"/>
      <c r="LYB6" s="172"/>
      <c r="LYC6" s="172"/>
      <c r="LYD6" s="172"/>
      <c r="LYE6" s="172"/>
      <c r="LYF6" s="172"/>
      <c r="LYG6" s="172"/>
      <c r="LYH6" s="172"/>
      <c r="LYI6" s="172"/>
      <c r="LYJ6" s="172"/>
      <c r="LYK6" s="172"/>
      <c r="LYL6" s="172"/>
      <c r="LYM6" s="172"/>
      <c r="LYN6" s="172"/>
      <c r="LYO6" s="172"/>
      <c r="LYP6" s="172"/>
      <c r="LYQ6" s="172"/>
      <c r="LYR6" s="172"/>
      <c r="LYS6" s="172"/>
      <c r="LYT6" s="172"/>
      <c r="LYU6" s="172"/>
      <c r="LYV6" s="172"/>
      <c r="LYW6" s="172"/>
      <c r="LYX6" s="172"/>
      <c r="LYY6" s="172"/>
      <c r="LYZ6" s="172"/>
      <c r="LZA6" s="172"/>
      <c r="LZB6" s="172"/>
      <c r="LZC6" s="172"/>
      <c r="LZD6" s="172"/>
      <c r="LZE6" s="172"/>
      <c r="LZF6" s="172"/>
      <c r="LZG6" s="172"/>
      <c r="LZH6" s="172"/>
      <c r="LZI6" s="172"/>
      <c r="LZJ6" s="172"/>
      <c r="LZK6" s="172"/>
      <c r="LZL6" s="172"/>
      <c r="LZM6" s="172"/>
      <c r="LZN6" s="172"/>
      <c r="LZO6" s="172"/>
      <c r="LZP6" s="172"/>
      <c r="LZQ6" s="172"/>
      <c r="LZR6" s="172"/>
      <c r="LZS6" s="172"/>
      <c r="LZT6" s="172"/>
      <c r="LZU6" s="172"/>
      <c r="LZV6" s="172"/>
      <c r="LZW6" s="172"/>
      <c r="LZX6" s="172"/>
      <c r="LZY6" s="172"/>
      <c r="LZZ6" s="172"/>
      <c r="MAA6" s="172"/>
      <c r="MAB6" s="172"/>
      <c r="MAC6" s="172"/>
      <c r="MAD6" s="172"/>
      <c r="MAE6" s="172"/>
      <c r="MAF6" s="172"/>
      <c r="MAG6" s="172"/>
      <c r="MAH6" s="172"/>
      <c r="MAI6" s="172"/>
      <c r="MAJ6" s="172"/>
      <c r="MAK6" s="172"/>
      <c r="MAL6" s="172"/>
      <c r="MAM6" s="172"/>
      <c r="MAN6" s="172"/>
      <c r="MAO6" s="172"/>
      <c r="MAP6" s="172"/>
      <c r="MAQ6" s="172"/>
      <c r="MAR6" s="172"/>
      <c r="MAS6" s="172"/>
      <c r="MAT6" s="172"/>
      <c r="MAU6" s="172"/>
      <c r="MAV6" s="172"/>
      <c r="MAW6" s="172"/>
      <c r="MAX6" s="172"/>
      <c r="MAY6" s="172"/>
      <c r="MAZ6" s="172"/>
      <c r="MBA6" s="172"/>
      <c r="MBB6" s="172"/>
      <c r="MBC6" s="172"/>
      <c r="MBD6" s="172"/>
      <c r="MBE6" s="172"/>
      <c r="MBF6" s="172"/>
      <c r="MBG6" s="172"/>
      <c r="MBH6" s="172"/>
      <c r="MBI6" s="172"/>
      <c r="MBJ6" s="172"/>
      <c r="MBK6" s="172"/>
      <c r="MBL6" s="172"/>
      <c r="MBM6" s="172"/>
      <c r="MBN6" s="172"/>
      <c r="MBO6" s="172"/>
      <c r="MBP6" s="172"/>
      <c r="MBQ6" s="172"/>
      <c r="MBR6" s="172"/>
      <c r="MBS6" s="172"/>
      <c r="MBT6" s="172"/>
      <c r="MBU6" s="172"/>
      <c r="MBV6" s="172"/>
      <c r="MBW6" s="172"/>
      <c r="MBX6" s="172"/>
      <c r="MBY6" s="172"/>
      <c r="MBZ6" s="172"/>
      <c r="MCA6" s="172"/>
      <c r="MCB6" s="172"/>
      <c r="MCC6" s="172"/>
      <c r="MCD6" s="172"/>
      <c r="MCE6" s="172"/>
      <c r="MCF6" s="172"/>
      <c r="MCG6" s="172"/>
      <c r="MCH6" s="172"/>
      <c r="MCI6" s="172"/>
      <c r="MCJ6" s="172"/>
      <c r="MCK6" s="172"/>
      <c r="MCL6" s="172"/>
      <c r="MCM6" s="172"/>
      <c r="MCN6" s="172"/>
      <c r="MCO6" s="172"/>
      <c r="MCP6" s="172"/>
      <c r="MCQ6" s="172"/>
      <c r="MCR6" s="172"/>
      <c r="MCS6" s="172"/>
      <c r="MCT6" s="172"/>
      <c r="MCU6" s="172"/>
      <c r="MCV6" s="172"/>
      <c r="MCW6" s="172"/>
      <c r="MCX6" s="172"/>
      <c r="MCY6" s="172"/>
      <c r="MCZ6" s="172"/>
      <c r="MDA6" s="172"/>
      <c r="MDB6" s="172"/>
      <c r="MDC6" s="172"/>
      <c r="MDD6" s="172"/>
      <c r="MDE6" s="172"/>
      <c r="MDF6" s="172"/>
      <c r="MDG6" s="172"/>
      <c r="MDH6" s="172"/>
      <c r="MDI6" s="172"/>
      <c r="MDJ6" s="172"/>
      <c r="MDK6" s="172"/>
      <c r="MDL6" s="172"/>
      <c r="MDM6" s="172"/>
      <c r="MDN6" s="172"/>
      <c r="MDO6" s="172"/>
      <c r="MDP6" s="172"/>
      <c r="MDQ6" s="172"/>
      <c r="MDR6" s="172"/>
      <c r="MDS6" s="172"/>
      <c r="MDT6" s="172"/>
      <c r="MDU6" s="172"/>
      <c r="MDV6" s="172"/>
      <c r="MDW6" s="172"/>
      <c r="MDX6" s="172"/>
      <c r="MDY6" s="172"/>
      <c r="MDZ6" s="172"/>
      <c r="MEA6" s="172"/>
      <c r="MEB6" s="172"/>
      <c r="MEC6" s="172"/>
      <c r="MED6" s="172"/>
      <c r="MEE6" s="172"/>
      <c r="MEF6" s="172"/>
      <c r="MEG6" s="172"/>
      <c r="MEH6" s="172"/>
      <c r="MEI6" s="172"/>
      <c r="MEJ6" s="172"/>
      <c r="MEK6" s="172"/>
      <c r="MEL6" s="172"/>
      <c r="MEM6" s="172"/>
      <c r="MEN6" s="172"/>
      <c r="MEO6" s="172"/>
      <c r="MEP6" s="172"/>
      <c r="MEQ6" s="172"/>
      <c r="MER6" s="172"/>
      <c r="MES6" s="172"/>
      <c r="MET6" s="172"/>
      <c r="MEU6" s="172"/>
      <c r="MEV6" s="172"/>
      <c r="MEW6" s="172"/>
      <c r="MEX6" s="172"/>
      <c r="MEY6" s="172"/>
      <c r="MEZ6" s="172"/>
      <c r="MFA6" s="172"/>
      <c r="MFB6" s="172"/>
      <c r="MFC6" s="172"/>
      <c r="MFD6" s="172"/>
      <c r="MFE6" s="172"/>
      <c r="MFF6" s="172"/>
      <c r="MFG6" s="172"/>
      <c r="MFH6" s="172"/>
      <c r="MFI6" s="172"/>
      <c r="MFJ6" s="172"/>
      <c r="MFK6" s="172"/>
      <c r="MFL6" s="172"/>
      <c r="MFM6" s="172"/>
      <c r="MFN6" s="172"/>
      <c r="MFO6" s="172"/>
      <c r="MFP6" s="172"/>
      <c r="MFQ6" s="172"/>
      <c r="MFR6" s="172"/>
      <c r="MFS6" s="172"/>
      <c r="MFT6" s="172"/>
      <c r="MFU6" s="172"/>
      <c r="MFV6" s="172"/>
      <c r="MFW6" s="172"/>
      <c r="MFX6" s="172"/>
      <c r="MFY6" s="172"/>
      <c r="MFZ6" s="172"/>
      <c r="MGA6" s="172"/>
      <c r="MGB6" s="172"/>
      <c r="MGC6" s="172"/>
      <c r="MGD6" s="172"/>
      <c r="MGE6" s="172"/>
      <c r="MGF6" s="172"/>
      <c r="MGG6" s="172"/>
      <c r="MGH6" s="172"/>
      <c r="MGI6" s="172"/>
      <c r="MGJ6" s="172"/>
      <c r="MGK6" s="172"/>
      <c r="MGL6" s="172"/>
      <c r="MGM6" s="172"/>
      <c r="MGN6" s="172"/>
      <c r="MGO6" s="172"/>
      <c r="MGP6" s="172"/>
      <c r="MGQ6" s="172"/>
      <c r="MGR6" s="172"/>
      <c r="MGS6" s="172"/>
      <c r="MGT6" s="172"/>
      <c r="MGU6" s="172"/>
      <c r="MGV6" s="172"/>
      <c r="MGW6" s="172"/>
      <c r="MGX6" s="172"/>
      <c r="MGY6" s="172"/>
      <c r="MGZ6" s="172"/>
      <c r="MHA6" s="172"/>
      <c r="MHB6" s="172"/>
      <c r="MHC6" s="172"/>
      <c r="MHD6" s="172"/>
      <c r="MHE6" s="172"/>
      <c r="MHF6" s="172"/>
      <c r="MHG6" s="172"/>
      <c r="MHH6" s="172"/>
      <c r="MHI6" s="172"/>
      <c r="MHJ6" s="172"/>
      <c r="MHK6" s="172"/>
      <c r="MHL6" s="172"/>
      <c r="MHM6" s="172"/>
      <c r="MHN6" s="172"/>
      <c r="MHO6" s="172"/>
      <c r="MHP6" s="172"/>
      <c r="MHQ6" s="172"/>
      <c r="MHR6" s="172"/>
      <c r="MHS6" s="172"/>
      <c r="MHT6" s="172"/>
      <c r="MHU6" s="172"/>
      <c r="MHV6" s="172"/>
      <c r="MHW6" s="172"/>
      <c r="MHX6" s="172"/>
      <c r="MHY6" s="172"/>
      <c r="MHZ6" s="172"/>
      <c r="MIA6" s="172"/>
      <c r="MIB6" s="172"/>
      <c r="MIC6" s="172"/>
      <c r="MID6" s="172"/>
      <c r="MIE6" s="172"/>
      <c r="MIF6" s="172"/>
      <c r="MIG6" s="172"/>
      <c r="MIH6" s="172"/>
      <c r="MII6" s="172"/>
      <c r="MIJ6" s="172"/>
      <c r="MIK6" s="172"/>
      <c r="MIL6" s="172"/>
      <c r="MIM6" s="172"/>
      <c r="MIN6" s="172"/>
      <c r="MIO6" s="172"/>
      <c r="MIP6" s="172"/>
      <c r="MIQ6" s="172"/>
      <c r="MIR6" s="172"/>
      <c r="MIS6" s="172"/>
      <c r="MIT6" s="172"/>
      <c r="MIU6" s="172"/>
      <c r="MIV6" s="172"/>
      <c r="MIW6" s="172"/>
      <c r="MIX6" s="172"/>
      <c r="MIY6" s="172"/>
      <c r="MIZ6" s="172"/>
      <c r="MJA6" s="172"/>
      <c r="MJB6" s="172"/>
      <c r="MJC6" s="172"/>
      <c r="MJD6" s="172"/>
      <c r="MJE6" s="172"/>
      <c r="MJF6" s="172"/>
      <c r="MJG6" s="172"/>
      <c r="MJH6" s="172"/>
      <c r="MJI6" s="172"/>
      <c r="MJJ6" s="172"/>
      <c r="MJK6" s="172"/>
      <c r="MJL6" s="172"/>
      <c r="MJM6" s="172"/>
      <c r="MJN6" s="172"/>
      <c r="MJO6" s="172"/>
      <c r="MJP6" s="172"/>
      <c r="MJQ6" s="172"/>
      <c r="MJR6" s="172"/>
      <c r="MJS6" s="172"/>
      <c r="MJT6" s="172"/>
      <c r="MJU6" s="172"/>
      <c r="MJV6" s="172"/>
      <c r="MJW6" s="172"/>
      <c r="MJX6" s="172"/>
      <c r="MJY6" s="172"/>
      <c r="MJZ6" s="172"/>
      <c r="MKA6" s="172"/>
      <c r="MKB6" s="172"/>
      <c r="MKC6" s="172"/>
      <c r="MKD6" s="172"/>
      <c r="MKE6" s="172"/>
      <c r="MKF6" s="172"/>
      <c r="MKG6" s="172"/>
      <c r="MKH6" s="172"/>
      <c r="MKI6" s="172"/>
      <c r="MKJ6" s="172"/>
      <c r="MKK6" s="172"/>
      <c r="MKL6" s="172"/>
      <c r="MKM6" s="172"/>
      <c r="MKN6" s="172"/>
      <c r="MKO6" s="172"/>
      <c r="MKP6" s="172"/>
      <c r="MKQ6" s="172"/>
      <c r="MKR6" s="172"/>
      <c r="MKS6" s="172"/>
      <c r="MKT6" s="172"/>
      <c r="MKU6" s="172"/>
      <c r="MKV6" s="172"/>
      <c r="MKW6" s="172"/>
      <c r="MKX6" s="172"/>
      <c r="MKY6" s="172"/>
      <c r="MKZ6" s="172"/>
      <c r="MLA6" s="172"/>
      <c r="MLB6" s="172"/>
      <c r="MLC6" s="172"/>
      <c r="MLD6" s="172"/>
      <c r="MLE6" s="172"/>
      <c r="MLF6" s="172"/>
      <c r="MLG6" s="172"/>
      <c r="MLH6" s="172"/>
      <c r="MLI6" s="172"/>
      <c r="MLJ6" s="172"/>
      <c r="MLK6" s="172"/>
      <c r="MLL6" s="172"/>
      <c r="MLM6" s="172"/>
      <c r="MLN6" s="172"/>
      <c r="MLO6" s="172"/>
      <c r="MLP6" s="172"/>
      <c r="MLQ6" s="172"/>
      <c r="MLR6" s="172"/>
      <c r="MLS6" s="172"/>
      <c r="MLT6" s="172"/>
      <c r="MLU6" s="172"/>
      <c r="MLV6" s="172"/>
      <c r="MLW6" s="172"/>
      <c r="MLX6" s="172"/>
      <c r="MLY6" s="172"/>
      <c r="MLZ6" s="172"/>
      <c r="MMA6" s="172"/>
      <c r="MMB6" s="172"/>
      <c r="MMC6" s="172"/>
      <c r="MMD6" s="172"/>
      <c r="MME6" s="172"/>
      <c r="MMF6" s="172"/>
      <c r="MMG6" s="172"/>
      <c r="MMH6" s="172"/>
      <c r="MMI6" s="172"/>
      <c r="MMJ6" s="172"/>
      <c r="MMK6" s="172"/>
      <c r="MML6" s="172"/>
      <c r="MMM6" s="172"/>
      <c r="MMN6" s="172"/>
      <c r="MMO6" s="172"/>
      <c r="MMP6" s="172"/>
      <c r="MMQ6" s="172"/>
      <c r="MMR6" s="172"/>
      <c r="MMS6" s="172"/>
      <c r="MMT6" s="172"/>
      <c r="MMU6" s="172"/>
      <c r="MMV6" s="172"/>
      <c r="MMW6" s="172"/>
      <c r="MMX6" s="172"/>
      <c r="MMY6" s="172"/>
      <c r="MMZ6" s="172"/>
      <c r="MNA6" s="172"/>
      <c r="MNB6" s="172"/>
      <c r="MNC6" s="172"/>
      <c r="MND6" s="172"/>
      <c r="MNE6" s="172"/>
      <c r="MNF6" s="172"/>
      <c r="MNG6" s="172"/>
      <c r="MNH6" s="172"/>
      <c r="MNI6" s="172"/>
      <c r="MNJ6" s="172"/>
      <c r="MNK6" s="172"/>
      <c r="MNL6" s="172"/>
      <c r="MNM6" s="172"/>
      <c r="MNN6" s="172"/>
      <c r="MNO6" s="172"/>
      <c r="MNP6" s="172"/>
      <c r="MNQ6" s="172"/>
      <c r="MNR6" s="172"/>
      <c r="MNS6" s="172"/>
      <c r="MNT6" s="172"/>
      <c r="MNU6" s="172"/>
      <c r="MNV6" s="172"/>
      <c r="MNW6" s="172"/>
      <c r="MNX6" s="172"/>
      <c r="MNY6" s="172"/>
      <c r="MNZ6" s="172"/>
      <c r="MOA6" s="172"/>
      <c r="MOB6" s="172"/>
      <c r="MOC6" s="172"/>
      <c r="MOD6" s="172"/>
      <c r="MOE6" s="172"/>
      <c r="MOF6" s="172"/>
      <c r="MOG6" s="172"/>
      <c r="MOH6" s="172"/>
      <c r="MOI6" s="172"/>
      <c r="MOJ6" s="172"/>
      <c r="MOK6" s="172"/>
      <c r="MOL6" s="172"/>
      <c r="MOM6" s="172"/>
      <c r="MON6" s="172"/>
      <c r="MOO6" s="172"/>
      <c r="MOP6" s="172"/>
      <c r="MOQ6" s="172"/>
      <c r="MOR6" s="172"/>
      <c r="MOS6" s="172"/>
      <c r="MOT6" s="172"/>
      <c r="MOU6" s="172"/>
      <c r="MOV6" s="172"/>
      <c r="MOW6" s="172"/>
      <c r="MOX6" s="172"/>
      <c r="MOY6" s="172"/>
      <c r="MOZ6" s="172"/>
      <c r="MPA6" s="172"/>
      <c r="MPB6" s="172"/>
      <c r="MPC6" s="172"/>
      <c r="MPD6" s="172"/>
      <c r="MPE6" s="172"/>
      <c r="MPF6" s="172"/>
      <c r="MPG6" s="172"/>
      <c r="MPH6" s="172"/>
      <c r="MPI6" s="172"/>
      <c r="MPJ6" s="172"/>
      <c r="MPK6" s="172"/>
      <c r="MPL6" s="172"/>
      <c r="MPM6" s="172"/>
      <c r="MPN6" s="172"/>
      <c r="MPO6" s="172"/>
      <c r="MPP6" s="172"/>
      <c r="MPQ6" s="172"/>
      <c r="MPR6" s="172"/>
      <c r="MPS6" s="172"/>
      <c r="MPT6" s="172"/>
      <c r="MPU6" s="172"/>
      <c r="MPV6" s="172"/>
      <c r="MPW6" s="172"/>
      <c r="MPX6" s="172"/>
      <c r="MPY6" s="172"/>
      <c r="MPZ6" s="172"/>
      <c r="MQA6" s="172"/>
      <c r="MQB6" s="172"/>
      <c r="MQC6" s="172"/>
      <c r="MQD6" s="172"/>
      <c r="MQE6" s="172"/>
      <c r="MQF6" s="172"/>
      <c r="MQG6" s="172"/>
      <c r="MQH6" s="172"/>
      <c r="MQI6" s="172"/>
      <c r="MQJ6" s="172"/>
      <c r="MQK6" s="172"/>
      <c r="MQL6" s="172"/>
      <c r="MQM6" s="172"/>
      <c r="MQN6" s="172"/>
      <c r="MQO6" s="172"/>
      <c r="MQP6" s="172"/>
      <c r="MQQ6" s="172"/>
      <c r="MQR6" s="172"/>
      <c r="MQS6" s="172"/>
      <c r="MQT6" s="172"/>
      <c r="MQU6" s="172"/>
      <c r="MQV6" s="172"/>
      <c r="MQW6" s="172"/>
      <c r="MQX6" s="172"/>
      <c r="MQY6" s="172"/>
      <c r="MQZ6" s="172"/>
      <c r="MRA6" s="172"/>
      <c r="MRB6" s="172"/>
      <c r="MRC6" s="172"/>
      <c r="MRD6" s="172"/>
      <c r="MRE6" s="172"/>
      <c r="MRF6" s="172"/>
      <c r="MRG6" s="172"/>
      <c r="MRH6" s="172"/>
      <c r="MRI6" s="172"/>
      <c r="MRJ6" s="172"/>
      <c r="MRK6" s="172"/>
      <c r="MRL6" s="172"/>
      <c r="MRM6" s="172"/>
      <c r="MRN6" s="172"/>
      <c r="MRO6" s="172"/>
      <c r="MRP6" s="172"/>
      <c r="MRQ6" s="172"/>
      <c r="MRR6" s="172"/>
      <c r="MRS6" s="172"/>
      <c r="MRT6" s="172"/>
      <c r="MRU6" s="172"/>
      <c r="MRV6" s="172"/>
      <c r="MRW6" s="172"/>
      <c r="MRX6" s="172"/>
      <c r="MRY6" s="172"/>
      <c r="MRZ6" s="172"/>
      <c r="MSA6" s="172"/>
      <c r="MSB6" s="172"/>
      <c r="MSC6" s="172"/>
      <c r="MSD6" s="172"/>
      <c r="MSE6" s="172"/>
      <c r="MSF6" s="172"/>
      <c r="MSG6" s="172"/>
      <c r="MSH6" s="172"/>
      <c r="MSI6" s="172"/>
      <c r="MSJ6" s="172"/>
      <c r="MSK6" s="172"/>
      <c r="MSL6" s="172"/>
      <c r="MSM6" s="172"/>
      <c r="MSN6" s="172"/>
      <c r="MSO6" s="172"/>
      <c r="MSP6" s="172"/>
      <c r="MSQ6" s="172"/>
      <c r="MSR6" s="172"/>
      <c r="MSS6" s="172"/>
      <c r="MST6" s="172"/>
      <c r="MSU6" s="172"/>
      <c r="MSV6" s="172"/>
      <c r="MSW6" s="172"/>
      <c r="MSX6" s="172"/>
      <c r="MSY6" s="172"/>
      <c r="MSZ6" s="172"/>
      <c r="MTA6" s="172"/>
      <c r="MTB6" s="172"/>
      <c r="MTC6" s="172"/>
      <c r="MTD6" s="172"/>
      <c r="MTE6" s="172"/>
      <c r="MTF6" s="172"/>
      <c r="MTG6" s="172"/>
      <c r="MTH6" s="172"/>
      <c r="MTI6" s="172"/>
      <c r="MTJ6" s="172"/>
      <c r="MTK6" s="172"/>
      <c r="MTL6" s="172"/>
      <c r="MTM6" s="172"/>
      <c r="MTN6" s="172"/>
      <c r="MTO6" s="172"/>
      <c r="MTP6" s="172"/>
      <c r="MTQ6" s="172"/>
      <c r="MTR6" s="172"/>
      <c r="MTS6" s="172"/>
      <c r="MTT6" s="172"/>
      <c r="MTU6" s="172"/>
      <c r="MTV6" s="172"/>
      <c r="MTW6" s="172"/>
      <c r="MTX6" s="172"/>
      <c r="MTY6" s="172"/>
      <c r="MTZ6" s="172"/>
      <c r="MUA6" s="172"/>
      <c r="MUB6" s="172"/>
      <c r="MUC6" s="172"/>
      <c r="MUD6" s="172"/>
      <c r="MUE6" s="172"/>
      <c r="MUF6" s="172"/>
      <c r="MUG6" s="172"/>
      <c r="MUH6" s="172"/>
      <c r="MUI6" s="172"/>
      <c r="MUJ6" s="172"/>
      <c r="MUK6" s="172"/>
      <c r="MUL6" s="172"/>
      <c r="MUM6" s="172"/>
      <c r="MUN6" s="172"/>
      <c r="MUO6" s="172"/>
      <c r="MUP6" s="172"/>
      <c r="MUQ6" s="172"/>
      <c r="MUR6" s="172"/>
      <c r="MUS6" s="172"/>
      <c r="MUT6" s="172"/>
      <c r="MUU6" s="172"/>
      <c r="MUV6" s="172"/>
      <c r="MUW6" s="172"/>
      <c r="MUX6" s="172"/>
      <c r="MUY6" s="172"/>
      <c r="MUZ6" s="172"/>
      <c r="MVA6" s="172"/>
      <c r="MVB6" s="172"/>
      <c r="MVC6" s="172"/>
      <c r="MVD6" s="172"/>
      <c r="MVE6" s="172"/>
      <c r="MVF6" s="172"/>
      <c r="MVG6" s="172"/>
      <c r="MVH6" s="172"/>
      <c r="MVI6" s="172"/>
      <c r="MVJ6" s="172"/>
      <c r="MVK6" s="172"/>
      <c r="MVL6" s="172"/>
      <c r="MVM6" s="172"/>
      <c r="MVN6" s="172"/>
      <c r="MVO6" s="172"/>
      <c r="MVP6" s="172"/>
      <c r="MVQ6" s="172"/>
      <c r="MVR6" s="172"/>
      <c r="MVS6" s="172"/>
      <c r="MVT6" s="172"/>
      <c r="MVU6" s="172"/>
      <c r="MVV6" s="172"/>
      <c r="MVW6" s="172"/>
      <c r="MVX6" s="172"/>
      <c r="MVY6" s="172"/>
      <c r="MVZ6" s="172"/>
      <c r="MWA6" s="172"/>
      <c r="MWB6" s="172"/>
      <c r="MWC6" s="172"/>
      <c r="MWD6" s="172"/>
      <c r="MWE6" s="172"/>
      <c r="MWF6" s="172"/>
      <c r="MWG6" s="172"/>
      <c r="MWH6" s="172"/>
      <c r="MWI6" s="172"/>
      <c r="MWJ6" s="172"/>
      <c r="MWK6" s="172"/>
      <c r="MWL6" s="172"/>
      <c r="MWM6" s="172"/>
      <c r="MWN6" s="172"/>
      <c r="MWO6" s="172"/>
      <c r="MWP6" s="172"/>
      <c r="MWQ6" s="172"/>
      <c r="MWR6" s="172"/>
      <c r="MWS6" s="172"/>
      <c r="MWT6" s="172"/>
      <c r="MWU6" s="172"/>
      <c r="MWV6" s="172"/>
      <c r="MWW6" s="172"/>
      <c r="MWX6" s="172"/>
      <c r="MWY6" s="172"/>
      <c r="MWZ6" s="172"/>
      <c r="MXA6" s="172"/>
      <c r="MXB6" s="172"/>
      <c r="MXC6" s="172"/>
      <c r="MXD6" s="172"/>
      <c r="MXE6" s="172"/>
      <c r="MXF6" s="172"/>
      <c r="MXG6" s="172"/>
      <c r="MXH6" s="172"/>
      <c r="MXI6" s="172"/>
      <c r="MXJ6" s="172"/>
      <c r="MXK6" s="172"/>
      <c r="MXL6" s="172"/>
      <c r="MXM6" s="172"/>
      <c r="MXN6" s="172"/>
      <c r="MXO6" s="172"/>
      <c r="MXP6" s="172"/>
      <c r="MXQ6" s="172"/>
      <c r="MXR6" s="172"/>
      <c r="MXS6" s="172"/>
      <c r="MXT6" s="172"/>
      <c r="MXU6" s="172"/>
      <c r="MXV6" s="172"/>
      <c r="MXW6" s="172"/>
      <c r="MXX6" s="172"/>
      <c r="MXY6" s="172"/>
      <c r="MXZ6" s="172"/>
      <c r="MYA6" s="172"/>
      <c r="MYB6" s="172"/>
      <c r="MYC6" s="172"/>
      <c r="MYD6" s="172"/>
      <c r="MYE6" s="172"/>
      <c r="MYF6" s="172"/>
      <c r="MYG6" s="172"/>
      <c r="MYH6" s="172"/>
      <c r="MYI6" s="172"/>
      <c r="MYJ6" s="172"/>
      <c r="MYK6" s="172"/>
      <c r="MYL6" s="172"/>
      <c r="MYM6" s="172"/>
      <c r="MYN6" s="172"/>
      <c r="MYO6" s="172"/>
      <c r="MYP6" s="172"/>
      <c r="MYQ6" s="172"/>
      <c r="MYR6" s="172"/>
      <c r="MYS6" s="172"/>
      <c r="MYT6" s="172"/>
      <c r="MYU6" s="172"/>
      <c r="MYV6" s="172"/>
      <c r="MYW6" s="172"/>
      <c r="MYX6" s="172"/>
      <c r="MYY6" s="172"/>
      <c r="MYZ6" s="172"/>
      <c r="MZA6" s="172"/>
      <c r="MZB6" s="172"/>
      <c r="MZC6" s="172"/>
      <c r="MZD6" s="172"/>
      <c r="MZE6" s="172"/>
      <c r="MZF6" s="172"/>
      <c r="MZG6" s="172"/>
      <c r="MZH6" s="172"/>
      <c r="MZI6" s="172"/>
      <c r="MZJ6" s="172"/>
      <c r="MZK6" s="172"/>
      <c r="MZL6" s="172"/>
      <c r="MZM6" s="172"/>
      <c r="MZN6" s="172"/>
      <c r="MZO6" s="172"/>
      <c r="MZP6" s="172"/>
      <c r="MZQ6" s="172"/>
      <c r="MZR6" s="172"/>
      <c r="MZS6" s="172"/>
      <c r="MZT6" s="172"/>
      <c r="MZU6" s="172"/>
      <c r="MZV6" s="172"/>
      <c r="MZW6" s="172"/>
      <c r="MZX6" s="172"/>
      <c r="MZY6" s="172"/>
      <c r="MZZ6" s="172"/>
      <c r="NAA6" s="172"/>
      <c r="NAB6" s="172"/>
      <c r="NAC6" s="172"/>
      <c r="NAD6" s="172"/>
      <c r="NAE6" s="172"/>
      <c r="NAF6" s="172"/>
      <c r="NAG6" s="172"/>
      <c r="NAH6" s="172"/>
      <c r="NAI6" s="172"/>
      <c r="NAJ6" s="172"/>
      <c r="NAK6" s="172"/>
      <c r="NAL6" s="172"/>
      <c r="NAM6" s="172"/>
      <c r="NAN6" s="172"/>
      <c r="NAO6" s="172"/>
      <c r="NAP6" s="172"/>
      <c r="NAQ6" s="172"/>
      <c r="NAR6" s="172"/>
      <c r="NAS6" s="172"/>
      <c r="NAT6" s="172"/>
      <c r="NAU6" s="172"/>
      <c r="NAV6" s="172"/>
      <c r="NAW6" s="172"/>
      <c r="NAX6" s="172"/>
      <c r="NAY6" s="172"/>
      <c r="NAZ6" s="172"/>
      <c r="NBA6" s="172"/>
      <c r="NBB6" s="172"/>
      <c r="NBC6" s="172"/>
      <c r="NBD6" s="172"/>
      <c r="NBE6" s="172"/>
      <c r="NBF6" s="172"/>
      <c r="NBG6" s="172"/>
      <c r="NBH6" s="172"/>
      <c r="NBI6" s="172"/>
      <c r="NBJ6" s="172"/>
      <c r="NBK6" s="172"/>
      <c r="NBL6" s="172"/>
      <c r="NBM6" s="172"/>
      <c r="NBN6" s="172"/>
      <c r="NBO6" s="172"/>
      <c r="NBP6" s="172"/>
      <c r="NBQ6" s="172"/>
      <c r="NBR6" s="172"/>
      <c r="NBS6" s="172"/>
      <c r="NBT6" s="172"/>
      <c r="NBU6" s="172"/>
      <c r="NBV6" s="172"/>
      <c r="NBW6" s="172"/>
      <c r="NBX6" s="172"/>
      <c r="NBY6" s="172"/>
      <c r="NBZ6" s="172"/>
      <c r="NCA6" s="172"/>
      <c r="NCB6" s="172"/>
      <c r="NCC6" s="172"/>
      <c r="NCD6" s="172"/>
      <c r="NCE6" s="172"/>
      <c r="NCF6" s="172"/>
      <c r="NCG6" s="172"/>
      <c r="NCH6" s="172"/>
      <c r="NCI6" s="172"/>
      <c r="NCJ6" s="172"/>
      <c r="NCK6" s="172"/>
      <c r="NCL6" s="172"/>
      <c r="NCM6" s="172"/>
      <c r="NCN6" s="172"/>
      <c r="NCO6" s="172"/>
      <c r="NCP6" s="172"/>
      <c r="NCQ6" s="172"/>
      <c r="NCR6" s="172"/>
      <c r="NCS6" s="172"/>
      <c r="NCT6" s="172"/>
      <c r="NCU6" s="172"/>
      <c r="NCV6" s="172"/>
      <c r="NCW6" s="172"/>
      <c r="NCX6" s="172"/>
      <c r="NCY6" s="172"/>
      <c r="NCZ6" s="172"/>
      <c r="NDA6" s="172"/>
      <c r="NDB6" s="172"/>
      <c r="NDC6" s="172"/>
      <c r="NDD6" s="172"/>
      <c r="NDE6" s="172"/>
      <c r="NDF6" s="172"/>
      <c r="NDG6" s="172"/>
      <c r="NDH6" s="172"/>
      <c r="NDI6" s="172"/>
      <c r="NDJ6" s="172"/>
      <c r="NDK6" s="172"/>
      <c r="NDL6" s="172"/>
      <c r="NDM6" s="172"/>
      <c r="NDN6" s="172"/>
      <c r="NDO6" s="172"/>
      <c r="NDP6" s="172"/>
      <c r="NDQ6" s="172"/>
      <c r="NDR6" s="172"/>
      <c r="NDS6" s="172"/>
      <c r="NDT6" s="172"/>
      <c r="NDU6" s="172"/>
      <c r="NDV6" s="172"/>
      <c r="NDW6" s="172"/>
      <c r="NDX6" s="172"/>
      <c r="NDY6" s="172"/>
      <c r="NDZ6" s="172"/>
      <c r="NEA6" s="172"/>
      <c r="NEB6" s="172"/>
      <c r="NEC6" s="172"/>
      <c r="NED6" s="172"/>
      <c r="NEE6" s="172"/>
      <c r="NEF6" s="172"/>
      <c r="NEG6" s="172"/>
      <c r="NEH6" s="172"/>
      <c r="NEI6" s="172"/>
      <c r="NEJ6" s="172"/>
      <c r="NEK6" s="172"/>
      <c r="NEL6" s="172"/>
      <c r="NEM6" s="172"/>
      <c r="NEN6" s="172"/>
      <c r="NEO6" s="172"/>
      <c r="NEP6" s="172"/>
      <c r="NEQ6" s="172"/>
      <c r="NER6" s="172"/>
      <c r="NES6" s="172"/>
      <c r="NET6" s="172"/>
      <c r="NEU6" s="172"/>
      <c r="NEV6" s="172"/>
      <c r="NEW6" s="172"/>
      <c r="NEX6" s="172"/>
      <c r="NEY6" s="172"/>
      <c r="NEZ6" s="172"/>
      <c r="NFA6" s="172"/>
      <c r="NFB6" s="172"/>
      <c r="NFC6" s="172"/>
      <c r="NFD6" s="172"/>
      <c r="NFE6" s="172"/>
      <c r="NFF6" s="172"/>
      <c r="NFG6" s="172"/>
      <c r="NFH6" s="172"/>
      <c r="NFI6" s="172"/>
      <c r="NFJ6" s="172"/>
      <c r="NFK6" s="172"/>
      <c r="NFL6" s="172"/>
      <c r="NFM6" s="172"/>
      <c r="NFN6" s="172"/>
      <c r="NFO6" s="172"/>
      <c r="NFP6" s="172"/>
      <c r="NFQ6" s="172"/>
      <c r="NFR6" s="172"/>
      <c r="NFS6" s="172"/>
      <c r="NFT6" s="172"/>
      <c r="NFU6" s="172"/>
      <c r="NFV6" s="172"/>
      <c r="NFW6" s="172"/>
      <c r="NFX6" s="172"/>
      <c r="NFY6" s="172"/>
      <c r="NFZ6" s="172"/>
      <c r="NGA6" s="172"/>
      <c r="NGB6" s="172"/>
      <c r="NGC6" s="172"/>
      <c r="NGD6" s="172"/>
      <c r="NGE6" s="172"/>
      <c r="NGF6" s="172"/>
      <c r="NGG6" s="172"/>
      <c r="NGH6" s="172"/>
      <c r="NGI6" s="172"/>
      <c r="NGJ6" s="172"/>
      <c r="NGK6" s="172"/>
      <c r="NGL6" s="172"/>
      <c r="NGM6" s="172"/>
      <c r="NGN6" s="172"/>
      <c r="NGO6" s="172"/>
      <c r="NGP6" s="172"/>
      <c r="NGQ6" s="172"/>
      <c r="NGR6" s="172"/>
      <c r="NGS6" s="172"/>
      <c r="NGT6" s="172"/>
      <c r="NGU6" s="172"/>
      <c r="NGV6" s="172"/>
      <c r="NGW6" s="172"/>
      <c r="NGX6" s="172"/>
      <c r="NGY6" s="172"/>
      <c r="NGZ6" s="172"/>
      <c r="NHA6" s="172"/>
      <c r="NHB6" s="172"/>
      <c r="NHC6" s="172"/>
      <c r="NHD6" s="172"/>
      <c r="NHE6" s="172"/>
      <c r="NHF6" s="172"/>
      <c r="NHG6" s="172"/>
      <c r="NHH6" s="172"/>
      <c r="NHI6" s="172"/>
      <c r="NHJ6" s="172"/>
      <c r="NHK6" s="172"/>
      <c r="NHL6" s="172"/>
      <c r="NHM6" s="172"/>
      <c r="NHN6" s="172"/>
      <c r="NHO6" s="172"/>
      <c r="NHP6" s="172"/>
      <c r="NHQ6" s="172"/>
      <c r="NHR6" s="172"/>
      <c r="NHS6" s="172"/>
      <c r="NHT6" s="172"/>
      <c r="NHU6" s="172"/>
      <c r="NHV6" s="172"/>
      <c r="NHW6" s="172"/>
      <c r="NHX6" s="172"/>
      <c r="NHY6" s="172"/>
      <c r="NHZ6" s="172"/>
      <c r="NIA6" s="172"/>
      <c r="NIB6" s="172"/>
      <c r="NIC6" s="172"/>
      <c r="NID6" s="172"/>
      <c r="NIE6" s="172"/>
      <c r="NIF6" s="172"/>
      <c r="NIG6" s="172"/>
      <c r="NIH6" s="172"/>
      <c r="NII6" s="172"/>
      <c r="NIJ6" s="172"/>
      <c r="NIK6" s="172"/>
      <c r="NIL6" s="172"/>
      <c r="NIM6" s="172"/>
      <c r="NIN6" s="172"/>
      <c r="NIO6" s="172"/>
      <c r="NIP6" s="172"/>
      <c r="NIQ6" s="172"/>
      <c r="NIR6" s="172"/>
      <c r="NIS6" s="172"/>
      <c r="NIT6" s="172"/>
      <c r="NIU6" s="172"/>
      <c r="NIV6" s="172"/>
      <c r="NIW6" s="172"/>
      <c r="NIX6" s="172"/>
      <c r="NIY6" s="172"/>
      <c r="NIZ6" s="172"/>
      <c r="NJA6" s="172"/>
      <c r="NJB6" s="172"/>
      <c r="NJC6" s="172"/>
      <c r="NJD6" s="172"/>
      <c r="NJE6" s="172"/>
      <c r="NJF6" s="172"/>
      <c r="NJG6" s="172"/>
      <c r="NJH6" s="172"/>
      <c r="NJI6" s="172"/>
      <c r="NJJ6" s="172"/>
      <c r="NJK6" s="172"/>
      <c r="NJL6" s="172"/>
      <c r="NJM6" s="172"/>
      <c r="NJN6" s="172"/>
      <c r="NJO6" s="172"/>
      <c r="NJP6" s="172"/>
      <c r="NJQ6" s="172"/>
      <c r="NJR6" s="172"/>
      <c r="NJS6" s="172"/>
      <c r="NJT6" s="172"/>
      <c r="NJU6" s="172"/>
      <c r="NJV6" s="172"/>
      <c r="NJW6" s="172"/>
      <c r="NJX6" s="172"/>
      <c r="NJY6" s="172"/>
      <c r="NJZ6" s="172"/>
      <c r="NKA6" s="172"/>
      <c r="NKB6" s="172"/>
      <c r="NKC6" s="172"/>
      <c r="NKD6" s="172"/>
      <c r="NKE6" s="172"/>
      <c r="NKF6" s="172"/>
      <c r="NKG6" s="172"/>
      <c r="NKH6" s="172"/>
      <c r="NKI6" s="172"/>
      <c r="NKJ6" s="172"/>
      <c r="NKK6" s="172"/>
      <c r="NKL6" s="172"/>
      <c r="NKM6" s="172"/>
      <c r="NKN6" s="172"/>
      <c r="NKO6" s="172"/>
      <c r="NKP6" s="172"/>
      <c r="NKQ6" s="172"/>
      <c r="NKR6" s="172"/>
      <c r="NKS6" s="172"/>
      <c r="NKT6" s="172"/>
      <c r="NKU6" s="172"/>
      <c r="NKV6" s="172"/>
      <c r="NKW6" s="172"/>
      <c r="NKX6" s="172"/>
      <c r="NKY6" s="172"/>
      <c r="NKZ6" s="172"/>
      <c r="NLA6" s="172"/>
      <c r="NLB6" s="172"/>
      <c r="NLC6" s="172"/>
      <c r="NLD6" s="172"/>
      <c r="NLE6" s="172"/>
      <c r="NLF6" s="172"/>
      <c r="NLG6" s="172"/>
      <c r="NLH6" s="172"/>
      <c r="NLI6" s="172"/>
      <c r="NLJ6" s="172"/>
      <c r="NLK6" s="172"/>
      <c r="NLL6" s="172"/>
      <c r="NLM6" s="172"/>
      <c r="NLN6" s="172"/>
      <c r="NLO6" s="172"/>
      <c r="NLP6" s="172"/>
      <c r="NLQ6" s="172"/>
      <c r="NLR6" s="172"/>
      <c r="NLS6" s="172"/>
      <c r="NLT6" s="172"/>
      <c r="NLU6" s="172"/>
      <c r="NLV6" s="172"/>
      <c r="NLW6" s="172"/>
      <c r="NLX6" s="172"/>
      <c r="NLY6" s="172"/>
      <c r="NLZ6" s="172"/>
      <c r="NMA6" s="172"/>
      <c r="NMB6" s="172"/>
      <c r="NMC6" s="172"/>
      <c r="NMD6" s="172"/>
      <c r="NME6" s="172"/>
      <c r="NMF6" s="172"/>
      <c r="NMG6" s="172"/>
      <c r="NMH6" s="172"/>
      <c r="NMI6" s="172"/>
      <c r="NMJ6" s="172"/>
      <c r="NMK6" s="172"/>
      <c r="NML6" s="172"/>
      <c r="NMM6" s="172"/>
      <c r="NMN6" s="172"/>
      <c r="NMO6" s="172"/>
      <c r="NMP6" s="172"/>
      <c r="NMQ6" s="172"/>
      <c r="NMR6" s="172"/>
      <c r="NMS6" s="172"/>
      <c r="NMT6" s="172"/>
      <c r="NMU6" s="172"/>
      <c r="NMV6" s="172"/>
      <c r="NMW6" s="172"/>
      <c r="NMX6" s="172"/>
      <c r="NMY6" s="172"/>
      <c r="NMZ6" s="172"/>
      <c r="NNA6" s="172"/>
      <c r="NNB6" s="172"/>
      <c r="NNC6" s="172"/>
      <c r="NND6" s="172"/>
      <c r="NNE6" s="172"/>
      <c r="NNF6" s="172"/>
      <c r="NNG6" s="172"/>
      <c r="NNH6" s="172"/>
      <c r="NNI6" s="172"/>
      <c r="NNJ6" s="172"/>
      <c r="NNK6" s="172"/>
      <c r="NNL6" s="172"/>
      <c r="NNM6" s="172"/>
      <c r="NNN6" s="172"/>
      <c r="NNO6" s="172"/>
      <c r="NNP6" s="172"/>
      <c r="NNQ6" s="172"/>
      <c r="NNR6" s="172"/>
      <c r="NNS6" s="172"/>
      <c r="NNT6" s="172"/>
      <c r="NNU6" s="172"/>
      <c r="NNV6" s="172"/>
      <c r="NNW6" s="172"/>
      <c r="NNX6" s="172"/>
      <c r="NNY6" s="172"/>
      <c r="NNZ6" s="172"/>
      <c r="NOA6" s="172"/>
      <c r="NOB6" s="172"/>
      <c r="NOC6" s="172"/>
      <c r="NOD6" s="172"/>
      <c r="NOE6" s="172"/>
      <c r="NOF6" s="172"/>
      <c r="NOG6" s="172"/>
      <c r="NOH6" s="172"/>
      <c r="NOI6" s="172"/>
      <c r="NOJ6" s="172"/>
      <c r="NOK6" s="172"/>
      <c r="NOL6" s="172"/>
      <c r="NOM6" s="172"/>
      <c r="NON6" s="172"/>
      <c r="NOO6" s="172"/>
      <c r="NOP6" s="172"/>
      <c r="NOQ6" s="172"/>
      <c r="NOR6" s="172"/>
      <c r="NOS6" s="172"/>
      <c r="NOT6" s="172"/>
      <c r="NOU6" s="172"/>
      <c r="NOV6" s="172"/>
      <c r="NOW6" s="172"/>
      <c r="NOX6" s="172"/>
      <c r="NOY6" s="172"/>
      <c r="NOZ6" s="172"/>
      <c r="NPA6" s="172"/>
      <c r="NPB6" s="172"/>
      <c r="NPC6" s="172"/>
      <c r="NPD6" s="172"/>
      <c r="NPE6" s="172"/>
      <c r="NPF6" s="172"/>
      <c r="NPG6" s="172"/>
      <c r="NPH6" s="172"/>
      <c r="NPI6" s="172"/>
      <c r="NPJ6" s="172"/>
      <c r="NPK6" s="172"/>
      <c r="NPL6" s="172"/>
      <c r="NPM6" s="172"/>
      <c r="NPN6" s="172"/>
      <c r="NPO6" s="172"/>
      <c r="NPP6" s="172"/>
      <c r="NPQ6" s="172"/>
      <c r="NPR6" s="172"/>
      <c r="NPS6" s="172"/>
      <c r="NPT6" s="172"/>
      <c r="NPU6" s="172"/>
      <c r="NPV6" s="172"/>
      <c r="NPW6" s="172"/>
      <c r="NPX6" s="172"/>
      <c r="NPY6" s="172"/>
      <c r="NPZ6" s="172"/>
      <c r="NQA6" s="172"/>
      <c r="NQB6" s="172"/>
      <c r="NQC6" s="172"/>
      <c r="NQD6" s="172"/>
      <c r="NQE6" s="172"/>
      <c r="NQF6" s="172"/>
      <c r="NQG6" s="172"/>
      <c r="NQH6" s="172"/>
      <c r="NQI6" s="172"/>
      <c r="NQJ6" s="172"/>
      <c r="NQK6" s="172"/>
      <c r="NQL6" s="172"/>
      <c r="NQM6" s="172"/>
      <c r="NQN6" s="172"/>
      <c r="NQO6" s="172"/>
      <c r="NQP6" s="172"/>
      <c r="NQQ6" s="172"/>
      <c r="NQR6" s="172"/>
      <c r="NQS6" s="172"/>
      <c r="NQT6" s="172"/>
      <c r="NQU6" s="172"/>
      <c r="NQV6" s="172"/>
      <c r="NQW6" s="172"/>
      <c r="NQX6" s="172"/>
      <c r="NQY6" s="172"/>
      <c r="NQZ6" s="172"/>
      <c r="NRA6" s="172"/>
      <c r="NRB6" s="172"/>
      <c r="NRC6" s="172"/>
      <c r="NRD6" s="172"/>
      <c r="NRE6" s="172"/>
      <c r="NRF6" s="172"/>
      <c r="NRG6" s="172"/>
      <c r="NRH6" s="172"/>
      <c r="NRI6" s="172"/>
      <c r="NRJ6" s="172"/>
      <c r="NRK6" s="172"/>
      <c r="NRL6" s="172"/>
      <c r="NRM6" s="172"/>
      <c r="NRN6" s="172"/>
      <c r="NRO6" s="172"/>
      <c r="NRP6" s="172"/>
      <c r="NRQ6" s="172"/>
      <c r="NRR6" s="172"/>
      <c r="NRS6" s="172"/>
      <c r="NRT6" s="172"/>
      <c r="NRU6" s="172"/>
      <c r="NRV6" s="172"/>
      <c r="NRW6" s="172"/>
      <c r="NRX6" s="172"/>
      <c r="NRY6" s="172"/>
      <c r="NRZ6" s="172"/>
      <c r="NSA6" s="172"/>
      <c r="NSB6" s="172"/>
      <c r="NSC6" s="172"/>
      <c r="NSD6" s="172"/>
      <c r="NSE6" s="172"/>
      <c r="NSF6" s="172"/>
      <c r="NSG6" s="172"/>
      <c r="NSH6" s="172"/>
      <c r="NSI6" s="172"/>
      <c r="NSJ6" s="172"/>
      <c r="NSK6" s="172"/>
      <c r="NSL6" s="172"/>
      <c r="NSM6" s="172"/>
      <c r="NSN6" s="172"/>
      <c r="NSO6" s="172"/>
      <c r="NSP6" s="172"/>
      <c r="NSQ6" s="172"/>
      <c r="NSR6" s="172"/>
      <c r="NSS6" s="172"/>
      <c r="NST6" s="172"/>
      <c r="NSU6" s="172"/>
      <c r="NSV6" s="172"/>
      <c r="NSW6" s="172"/>
      <c r="NSX6" s="172"/>
      <c r="NSY6" s="172"/>
      <c r="NSZ6" s="172"/>
      <c r="NTA6" s="172"/>
      <c r="NTB6" s="172"/>
      <c r="NTC6" s="172"/>
      <c r="NTD6" s="172"/>
      <c r="NTE6" s="172"/>
      <c r="NTF6" s="172"/>
      <c r="NTG6" s="172"/>
      <c r="NTH6" s="172"/>
      <c r="NTI6" s="172"/>
      <c r="NTJ6" s="172"/>
      <c r="NTK6" s="172"/>
      <c r="NTL6" s="172"/>
      <c r="NTM6" s="172"/>
      <c r="NTN6" s="172"/>
      <c r="NTO6" s="172"/>
      <c r="NTP6" s="172"/>
      <c r="NTQ6" s="172"/>
      <c r="NTR6" s="172"/>
      <c r="NTS6" s="172"/>
      <c r="NTT6" s="172"/>
      <c r="NTU6" s="172"/>
      <c r="NTV6" s="172"/>
      <c r="NTW6" s="172"/>
      <c r="NTX6" s="172"/>
      <c r="NTY6" s="172"/>
      <c r="NTZ6" s="172"/>
      <c r="NUA6" s="172"/>
      <c r="NUB6" s="172"/>
      <c r="NUC6" s="172"/>
      <c r="NUD6" s="172"/>
      <c r="NUE6" s="172"/>
      <c r="NUF6" s="172"/>
      <c r="NUG6" s="172"/>
      <c r="NUH6" s="172"/>
      <c r="NUI6" s="172"/>
      <c r="NUJ6" s="172"/>
      <c r="NUK6" s="172"/>
      <c r="NUL6" s="172"/>
      <c r="NUM6" s="172"/>
      <c r="NUN6" s="172"/>
      <c r="NUO6" s="172"/>
      <c r="NUP6" s="172"/>
      <c r="NUQ6" s="172"/>
      <c r="NUR6" s="172"/>
      <c r="NUS6" s="172"/>
      <c r="NUT6" s="172"/>
      <c r="NUU6" s="172"/>
      <c r="NUV6" s="172"/>
      <c r="NUW6" s="172"/>
      <c r="NUX6" s="172"/>
      <c r="NUY6" s="172"/>
      <c r="NUZ6" s="172"/>
      <c r="NVA6" s="172"/>
      <c r="NVB6" s="172"/>
      <c r="NVC6" s="172"/>
      <c r="NVD6" s="172"/>
      <c r="NVE6" s="172"/>
      <c r="NVF6" s="172"/>
      <c r="NVG6" s="172"/>
      <c r="NVH6" s="172"/>
      <c r="NVI6" s="172"/>
      <c r="NVJ6" s="172"/>
      <c r="NVK6" s="172"/>
      <c r="NVL6" s="172"/>
      <c r="NVM6" s="172"/>
      <c r="NVN6" s="172"/>
      <c r="NVO6" s="172"/>
      <c r="NVP6" s="172"/>
      <c r="NVQ6" s="172"/>
      <c r="NVR6" s="172"/>
      <c r="NVS6" s="172"/>
      <c r="NVT6" s="172"/>
      <c r="NVU6" s="172"/>
      <c r="NVV6" s="172"/>
      <c r="NVW6" s="172"/>
      <c r="NVX6" s="172"/>
      <c r="NVY6" s="172"/>
      <c r="NVZ6" s="172"/>
      <c r="NWA6" s="172"/>
      <c r="NWB6" s="172"/>
      <c r="NWC6" s="172"/>
      <c r="NWD6" s="172"/>
      <c r="NWE6" s="172"/>
      <c r="NWF6" s="172"/>
      <c r="NWG6" s="172"/>
      <c r="NWH6" s="172"/>
      <c r="NWI6" s="172"/>
      <c r="NWJ6" s="172"/>
      <c r="NWK6" s="172"/>
      <c r="NWL6" s="172"/>
      <c r="NWM6" s="172"/>
      <c r="NWN6" s="172"/>
      <c r="NWO6" s="172"/>
      <c r="NWP6" s="172"/>
      <c r="NWQ6" s="172"/>
      <c r="NWR6" s="172"/>
      <c r="NWS6" s="172"/>
      <c r="NWT6" s="172"/>
      <c r="NWU6" s="172"/>
      <c r="NWV6" s="172"/>
      <c r="NWW6" s="172"/>
      <c r="NWX6" s="172"/>
      <c r="NWY6" s="172"/>
      <c r="NWZ6" s="172"/>
      <c r="NXA6" s="172"/>
      <c r="NXB6" s="172"/>
      <c r="NXC6" s="172"/>
      <c r="NXD6" s="172"/>
      <c r="NXE6" s="172"/>
      <c r="NXF6" s="172"/>
      <c r="NXG6" s="172"/>
      <c r="NXH6" s="172"/>
      <c r="NXI6" s="172"/>
      <c r="NXJ6" s="172"/>
      <c r="NXK6" s="172"/>
      <c r="NXL6" s="172"/>
      <c r="NXM6" s="172"/>
      <c r="NXN6" s="172"/>
      <c r="NXO6" s="172"/>
      <c r="NXP6" s="172"/>
      <c r="NXQ6" s="172"/>
      <c r="NXR6" s="172"/>
      <c r="NXS6" s="172"/>
      <c r="NXT6" s="172"/>
      <c r="NXU6" s="172"/>
      <c r="NXV6" s="172"/>
      <c r="NXW6" s="172"/>
      <c r="NXX6" s="172"/>
      <c r="NXY6" s="172"/>
      <c r="NXZ6" s="172"/>
      <c r="NYA6" s="172"/>
      <c r="NYB6" s="172"/>
      <c r="NYC6" s="172"/>
      <c r="NYD6" s="172"/>
      <c r="NYE6" s="172"/>
      <c r="NYF6" s="172"/>
      <c r="NYG6" s="172"/>
      <c r="NYH6" s="172"/>
      <c r="NYI6" s="172"/>
      <c r="NYJ6" s="172"/>
      <c r="NYK6" s="172"/>
      <c r="NYL6" s="172"/>
      <c r="NYM6" s="172"/>
      <c r="NYN6" s="172"/>
      <c r="NYO6" s="172"/>
      <c r="NYP6" s="172"/>
      <c r="NYQ6" s="172"/>
      <c r="NYR6" s="172"/>
      <c r="NYS6" s="172"/>
      <c r="NYT6" s="172"/>
      <c r="NYU6" s="172"/>
      <c r="NYV6" s="172"/>
      <c r="NYW6" s="172"/>
      <c r="NYX6" s="172"/>
      <c r="NYY6" s="172"/>
      <c r="NYZ6" s="172"/>
      <c r="NZA6" s="172"/>
      <c r="NZB6" s="172"/>
      <c r="NZC6" s="172"/>
      <c r="NZD6" s="172"/>
      <c r="NZE6" s="172"/>
      <c r="NZF6" s="172"/>
      <c r="NZG6" s="172"/>
      <c r="NZH6" s="172"/>
      <c r="NZI6" s="172"/>
      <c r="NZJ6" s="172"/>
      <c r="NZK6" s="172"/>
      <c r="NZL6" s="172"/>
      <c r="NZM6" s="172"/>
      <c r="NZN6" s="172"/>
      <c r="NZO6" s="172"/>
      <c r="NZP6" s="172"/>
      <c r="NZQ6" s="172"/>
      <c r="NZR6" s="172"/>
      <c r="NZS6" s="172"/>
      <c r="NZT6" s="172"/>
      <c r="NZU6" s="172"/>
      <c r="NZV6" s="172"/>
      <c r="NZW6" s="172"/>
      <c r="NZX6" s="172"/>
      <c r="NZY6" s="172"/>
      <c r="NZZ6" s="172"/>
      <c r="OAA6" s="172"/>
      <c r="OAB6" s="172"/>
      <c r="OAC6" s="172"/>
      <c r="OAD6" s="172"/>
      <c r="OAE6" s="172"/>
      <c r="OAF6" s="172"/>
      <c r="OAG6" s="172"/>
      <c r="OAH6" s="172"/>
      <c r="OAI6" s="172"/>
      <c r="OAJ6" s="172"/>
      <c r="OAK6" s="172"/>
      <c r="OAL6" s="172"/>
      <c r="OAM6" s="172"/>
      <c r="OAN6" s="172"/>
      <c r="OAO6" s="172"/>
      <c r="OAP6" s="172"/>
      <c r="OAQ6" s="172"/>
      <c r="OAR6" s="172"/>
      <c r="OAS6" s="172"/>
      <c r="OAT6" s="172"/>
      <c r="OAU6" s="172"/>
      <c r="OAV6" s="172"/>
      <c r="OAW6" s="172"/>
      <c r="OAX6" s="172"/>
      <c r="OAY6" s="172"/>
      <c r="OAZ6" s="172"/>
      <c r="OBA6" s="172"/>
      <c r="OBB6" s="172"/>
      <c r="OBC6" s="172"/>
      <c r="OBD6" s="172"/>
      <c r="OBE6" s="172"/>
      <c r="OBF6" s="172"/>
      <c r="OBG6" s="172"/>
      <c r="OBH6" s="172"/>
      <c r="OBI6" s="172"/>
      <c r="OBJ6" s="172"/>
      <c r="OBK6" s="172"/>
      <c r="OBL6" s="172"/>
      <c r="OBM6" s="172"/>
      <c r="OBN6" s="172"/>
      <c r="OBO6" s="172"/>
      <c r="OBP6" s="172"/>
      <c r="OBQ6" s="172"/>
      <c r="OBR6" s="172"/>
      <c r="OBS6" s="172"/>
      <c r="OBT6" s="172"/>
      <c r="OBU6" s="172"/>
      <c r="OBV6" s="172"/>
      <c r="OBW6" s="172"/>
      <c r="OBX6" s="172"/>
      <c r="OBY6" s="172"/>
      <c r="OBZ6" s="172"/>
      <c r="OCA6" s="172"/>
      <c r="OCB6" s="172"/>
      <c r="OCC6" s="172"/>
      <c r="OCD6" s="172"/>
      <c r="OCE6" s="172"/>
      <c r="OCF6" s="172"/>
      <c r="OCG6" s="172"/>
      <c r="OCH6" s="172"/>
      <c r="OCI6" s="172"/>
      <c r="OCJ6" s="172"/>
      <c r="OCK6" s="172"/>
      <c r="OCL6" s="172"/>
      <c r="OCM6" s="172"/>
      <c r="OCN6" s="172"/>
      <c r="OCO6" s="172"/>
      <c r="OCP6" s="172"/>
      <c r="OCQ6" s="172"/>
      <c r="OCR6" s="172"/>
      <c r="OCS6" s="172"/>
      <c r="OCT6" s="172"/>
      <c r="OCU6" s="172"/>
      <c r="OCV6" s="172"/>
      <c r="OCW6" s="172"/>
      <c r="OCX6" s="172"/>
      <c r="OCY6" s="172"/>
      <c r="OCZ6" s="172"/>
      <c r="ODA6" s="172"/>
      <c r="ODB6" s="172"/>
      <c r="ODC6" s="172"/>
      <c r="ODD6" s="172"/>
      <c r="ODE6" s="172"/>
      <c r="ODF6" s="172"/>
      <c r="ODG6" s="172"/>
      <c r="ODH6" s="172"/>
      <c r="ODI6" s="172"/>
      <c r="ODJ6" s="172"/>
      <c r="ODK6" s="172"/>
      <c r="ODL6" s="172"/>
      <c r="ODM6" s="172"/>
      <c r="ODN6" s="172"/>
      <c r="ODO6" s="172"/>
      <c r="ODP6" s="172"/>
      <c r="ODQ6" s="172"/>
      <c r="ODR6" s="172"/>
      <c r="ODS6" s="172"/>
      <c r="ODT6" s="172"/>
      <c r="ODU6" s="172"/>
      <c r="ODV6" s="172"/>
      <c r="ODW6" s="172"/>
      <c r="ODX6" s="172"/>
      <c r="ODY6" s="172"/>
      <c r="ODZ6" s="172"/>
      <c r="OEA6" s="172"/>
      <c r="OEB6" s="172"/>
      <c r="OEC6" s="172"/>
      <c r="OED6" s="172"/>
      <c r="OEE6" s="172"/>
      <c r="OEF6" s="172"/>
      <c r="OEG6" s="172"/>
      <c r="OEH6" s="172"/>
      <c r="OEI6" s="172"/>
      <c r="OEJ6" s="172"/>
      <c r="OEK6" s="172"/>
      <c r="OEL6" s="172"/>
      <c r="OEM6" s="172"/>
      <c r="OEN6" s="172"/>
      <c r="OEO6" s="172"/>
      <c r="OEP6" s="172"/>
      <c r="OEQ6" s="172"/>
      <c r="OER6" s="172"/>
      <c r="OES6" s="172"/>
      <c r="OET6" s="172"/>
      <c r="OEU6" s="172"/>
      <c r="OEV6" s="172"/>
      <c r="OEW6" s="172"/>
      <c r="OEX6" s="172"/>
      <c r="OEY6" s="172"/>
      <c r="OEZ6" s="172"/>
      <c r="OFA6" s="172"/>
      <c r="OFB6" s="172"/>
      <c r="OFC6" s="172"/>
      <c r="OFD6" s="172"/>
      <c r="OFE6" s="172"/>
      <c r="OFF6" s="172"/>
      <c r="OFG6" s="172"/>
      <c r="OFH6" s="172"/>
      <c r="OFI6" s="172"/>
      <c r="OFJ6" s="172"/>
      <c r="OFK6" s="172"/>
      <c r="OFL6" s="172"/>
      <c r="OFM6" s="172"/>
      <c r="OFN6" s="172"/>
      <c r="OFO6" s="172"/>
      <c r="OFP6" s="172"/>
      <c r="OFQ6" s="172"/>
      <c r="OFR6" s="172"/>
      <c r="OFS6" s="172"/>
      <c r="OFT6" s="172"/>
      <c r="OFU6" s="172"/>
      <c r="OFV6" s="172"/>
      <c r="OFW6" s="172"/>
      <c r="OFX6" s="172"/>
      <c r="OFY6" s="172"/>
      <c r="OFZ6" s="172"/>
      <c r="OGA6" s="172"/>
      <c r="OGB6" s="172"/>
      <c r="OGC6" s="172"/>
      <c r="OGD6" s="172"/>
      <c r="OGE6" s="172"/>
      <c r="OGF6" s="172"/>
      <c r="OGG6" s="172"/>
      <c r="OGH6" s="172"/>
      <c r="OGI6" s="172"/>
      <c r="OGJ6" s="172"/>
      <c r="OGK6" s="172"/>
      <c r="OGL6" s="172"/>
      <c r="OGM6" s="172"/>
      <c r="OGN6" s="172"/>
      <c r="OGO6" s="172"/>
      <c r="OGP6" s="172"/>
      <c r="OGQ6" s="172"/>
      <c r="OGR6" s="172"/>
      <c r="OGS6" s="172"/>
      <c r="OGT6" s="172"/>
      <c r="OGU6" s="172"/>
      <c r="OGV6" s="172"/>
      <c r="OGW6" s="172"/>
      <c r="OGX6" s="172"/>
      <c r="OGY6" s="172"/>
      <c r="OGZ6" s="172"/>
      <c r="OHA6" s="172"/>
      <c r="OHB6" s="172"/>
      <c r="OHC6" s="172"/>
      <c r="OHD6" s="172"/>
      <c r="OHE6" s="172"/>
      <c r="OHF6" s="172"/>
      <c r="OHG6" s="172"/>
      <c r="OHH6" s="172"/>
      <c r="OHI6" s="172"/>
      <c r="OHJ6" s="172"/>
      <c r="OHK6" s="172"/>
      <c r="OHL6" s="172"/>
      <c r="OHM6" s="172"/>
      <c r="OHN6" s="172"/>
      <c r="OHO6" s="172"/>
      <c r="OHP6" s="172"/>
      <c r="OHQ6" s="172"/>
      <c r="OHR6" s="172"/>
      <c r="OHS6" s="172"/>
      <c r="OHT6" s="172"/>
      <c r="OHU6" s="172"/>
      <c r="OHV6" s="172"/>
      <c r="OHW6" s="172"/>
      <c r="OHX6" s="172"/>
      <c r="OHY6" s="172"/>
      <c r="OHZ6" s="172"/>
      <c r="OIA6" s="172"/>
      <c r="OIB6" s="172"/>
      <c r="OIC6" s="172"/>
      <c r="OID6" s="172"/>
      <c r="OIE6" s="172"/>
      <c r="OIF6" s="172"/>
      <c r="OIG6" s="172"/>
      <c r="OIH6" s="172"/>
      <c r="OII6" s="172"/>
      <c r="OIJ6" s="172"/>
      <c r="OIK6" s="172"/>
      <c r="OIL6" s="172"/>
      <c r="OIM6" s="172"/>
      <c r="OIN6" s="172"/>
      <c r="OIO6" s="172"/>
      <c r="OIP6" s="172"/>
      <c r="OIQ6" s="172"/>
      <c r="OIR6" s="172"/>
      <c r="OIS6" s="172"/>
      <c r="OIT6" s="172"/>
      <c r="OIU6" s="172"/>
      <c r="OIV6" s="172"/>
      <c r="OIW6" s="172"/>
      <c r="OIX6" s="172"/>
      <c r="OIY6" s="172"/>
      <c r="OIZ6" s="172"/>
      <c r="OJA6" s="172"/>
      <c r="OJB6" s="172"/>
      <c r="OJC6" s="172"/>
      <c r="OJD6" s="172"/>
      <c r="OJE6" s="172"/>
      <c r="OJF6" s="172"/>
      <c r="OJG6" s="172"/>
      <c r="OJH6" s="172"/>
      <c r="OJI6" s="172"/>
      <c r="OJJ6" s="172"/>
      <c r="OJK6" s="172"/>
      <c r="OJL6" s="172"/>
      <c r="OJM6" s="172"/>
      <c r="OJN6" s="172"/>
      <c r="OJO6" s="172"/>
      <c r="OJP6" s="172"/>
      <c r="OJQ6" s="172"/>
      <c r="OJR6" s="172"/>
      <c r="OJS6" s="172"/>
      <c r="OJT6" s="172"/>
      <c r="OJU6" s="172"/>
      <c r="OJV6" s="172"/>
      <c r="OJW6" s="172"/>
      <c r="OJX6" s="172"/>
      <c r="OJY6" s="172"/>
      <c r="OJZ6" s="172"/>
      <c r="OKA6" s="172"/>
      <c r="OKB6" s="172"/>
      <c r="OKC6" s="172"/>
      <c r="OKD6" s="172"/>
      <c r="OKE6" s="172"/>
      <c r="OKF6" s="172"/>
      <c r="OKG6" s="172"/>
      <c r="OKH6" s="172"/>
      <c r="OKI6" s="172"/>
      <c r="OKJ6" s="172"/>
      <c r="OKK6" s="172"/>
      <c r="OKL6" s="172"/>
      <c r="OKM6" s="172"/>
      <c r="OKN6" s="172"/>
      <c r="OKO6" s="172"/>
      <c r="OKP6" s="172"/>
      <c r="OKQ6" s="172"/>
      <c r="OKR6" s="172"/>
      <c r="OKS6" s="172"/>
      <c r="OKT6" s="172"/>
      <c r="OKU6" s="172"/>
      <c r="OKV6" s="172"/>
      <c r="OKW6" s="172"/>
      <c r="OKX6" s="172"/>
      <c r="OKY6" s="172"/>
      <c r="OKZ6" s="172"/>
      <c r="OLA6" s="172"/>
      <c r="OLB6" s="172"/>
      <c r="OLC6" s="172"/>
      <c r="OLD6" s="172"/>
      <c r="OLE6" s="172"/>
      <c r="OLF6" s="172"/>
      <c r="OLG6" s="172"/>
      <c r="OLH6" s="172"/>
      <c r="OLI6" s="172"/>
      <c r="OLJ6" s="172"/>
      <c r="OLK6" s="172"/>
      <c r="OLL6" s="172"/>
      <c r="OLM6" s="172"/>
      <c r="OLN6" s="172"/>
      <c r="OLO6" s="172"/>
      <c r="OLP6" s="172"/>
      <c r="OLQ6" s="172"/>
      <c r="OLR6" s="172"/>
      <c r="OLS6" s="172"/>
      <c r="OLT6" s="172"/>
      <c r="OLU6" s="172"/>
      <c r="OLV6" s="172"/>
      <c r="OLW6" s="172"/>
      <c r="OLX6" s="172"/>
      <c r="OLY6" s="172"/>
      <c r="OLZ6" s="172"/>
      <c r="OMA6" s="172"/>
      <c r="OMB6" s="172"/>
      <c r="OMC6" s="172"/>
      <c r="OMD6" s="172"/>
      <c r="OME6" s="172"/>
      <c r="OMF6" s="172"/>
      <c r="OMG6" s="172"/>
      <c r="OMH6" s="172"/>
      <c r="OMI6" s="172"/>
      <c r="OMJ6" s="172"/>
      <c r="OMK6" s="172"/>
      <c r="OML6" s="172"/>
      <c r="OMM6" s="172"/>
      <c r="OMN6" s="172"/>
      <c r="OMO6" s="172"/>
      <c r="OMP6" s="172"/>
      <c r="OMQ6" s="172"/>
      <c r="OMR6" s="172"/>
      <c r="OMS6" s="172"/>
      <c r="OMT6" s="172"/>
      <c r="OMU6" s="172"/>
      <c r="OMV6" s="172"/>
      <c r="OMW6" s="172"/>
      <c r="OMX6" s="172"/>
      <c r="OMY6" s="172"/>
      <c r="OMZ6" s="172"/>
      <c r="ONA6" s="172"/>
      <c r="ONB6" s="172"/>
      <c r="ONC6" s="172"/>
      <c r="OND6" s="172"/>
      <c r="ONE6" s="172"/>
      <c r="ONF6" s="172"/>
      <c r="ONG6" s="172"/>
      <c r="ONH6" s="172"/>
      <c r="ONI6" s="172"/>
      <c r="ONJ6" s="172"/>
      <c r="ONK6" s="172"/>
      <c r="ONL6" s="172"/>
      <c r="ONM6" s="172"/>
      <c r="ONN6" s="172"/>
      <c r="ONO6" s="172"/>
      <c r="ONP6" s="172"/>
      <c r="ONQ6" s="172"/>
      <c r="ONR6" s="172"/>
      <c r="ONS6" s="172"/>
      <c r="ONT6" s="172"/>
      <c r="ONU6" s="172"/>
      <c r="ONV6" s="172"/>
      <c r="ONW6" s="172"/>
      <c r="ONX6" s="172"/>
      <c r="ONY6" s="172"/>
      <c r="ONZ6" s="172"/>
      <c r="OOA6" s="172"/>
      <c r="OOB6" s="172"/>
      <c r="OOC6" s="172"/>
      <c r="OOD6" s="172"/>
      <c r="OOE6" s="172"/>
      <c r="OOF6" s="172"/>
      <c r="OOG6" s="172"/>
      <c r="OOH6" s="172"/>
      <c r="OOI6" s="172"/>
      <c r="OOJ6" s="172"/>
      <c r="OOK6" s="172"/>
      <c r="OOL6" s="172"/>
      <c r="OOM6" s="172"/>
      <c r="OON6" s="172"/>
      <c r="OOO6" s="172"/>
      <c r="OOP6" s="172"/>
      <c r="OOQ6" s="172"/>
      <c r="OOR6" s="172"/>
      <c r="OOS6" s="172"/>
      <c r="OOT6" s="172"/>
      <c r="OOU6" s="172"/>
      <c r="OOV6" s="172"/>
      <c r="OOW6" s="172"/>
      <c r="OOX6" s="172"/>
      <c r="OOY6" s="172"/>
      <c r="OOZ6" s="172"/>
      <c r="OPA6" s="172"/>
      <c r="OPB6" s="172"/>
      <c r="OPC6" s="172"/>
      <c r="OPD6" s="172"/>
      <c r="OPE6" s="172"/>
      <c r="OPF6" s="172"/>
      <c r="OPG6" s="172"/>
      <c r="OPH6" s="172"/>
      <c r="OPI6" s="172"/>
      <c r="OPJ6" s="172"/>
      <c r="OPK6" s="172"/>
      <c r="OPL6" s="172"/>
      <c r="OPM6" s="172"/>
      <c r="OPN6" s="172"/>
      <c r="OPO6" s="172"/>
      <c r="OPP6" s="172"/>
      <c r="OPQ6" s="172"/>
      <c r="OPR6" s="172"/>
      <c r="OPS6" s="172"/>
      <c r="OPT6" s="172"/>
      <c r="OPU6" s="172"/>
      <c r="OPV6" s="172"/>
      <c r="OPW6" s="172"/>
      <c r="OPX6" s="172"/>
      <c r="OPY6" s="172"/>
      <c r="OPZ6" s="172"/>
      <c r="OQA6" s="172"/>
      <c r="OQB6" s="172"/>
      <c r="OQC6" s="172"/>
      <c r="OQD6" s="172"/>
      <c r="OQE6" s="172"/>
      <c r="OQF6" s="172"/>
      <c r="OQG6" s="172"/>
      <c r="OQH6" s="172"/>
      <c r="OQI6" s="172"/>
      <c r="OQJ6" s="172"/>
      <c r="OQK6" s="172"/>
      <c r="OQL6" s="172"/>
      <c r="OQM6" s="172"/>
      <c r="OQN6" s="172"/>
      <c r="OQO6" s="172"/>
      <c r="OQP6" s="172"/>
      <c r="OQQ6" s="172"/>
      <c r="OQR6" s="172"/>
      <c r="OQS6" s="172"/>
      <c r="OQT6" s="172"/>
      <c r="OQU6" s="172"/>
      <c r="OQV6" s="172"/>
      <c r="OQW6" s="172"/>
      <c r="OQX6" s="172"/>
      <c r="OQY6" s="172"/>
      <c r="OQZ6" s="172"/>
      <c r="ORA6" s="172"/>
      <c r="ORB6" s="172"/>
      <c r="ORC6" s="172"/>
      <c r="ORD6" s="172"/>
      <c r="ORE6" s="172"/>
      <c r="ORF6" s="172"/>
      <c r="ORG6" s="172"/>
      <c r="ORH6" s="172"/>
      <c r="ORI6" s="172"/>
      <c r="ORJ6" s="172"/>
      <c r="ORK6" s="172"/>
      <c r="ORL6" s="172"/>
      <c r="ORM6" s="172"/>
      <c r="ORN6" s="172"/>
      <c r="ORO6" s="172"/>
      <c r="ORP6" s="172"/>
      <c r="ORQ6" s="172"/>
      <c r="ORR6" s="172"/>
      <c r="ORS6" s="172"/>
      <c r="ORT6" s="172"/>
      <c r="ORU6" s="172"/>
      <c r="ORV6" s="172"/>
      <c r="ORW6" s="172"/>
      <c r="ORX6" s="172"/>
      <c r="ORY6" s="172"/>
      <c r="ORZ6" s="172"/>
      <c r="OSA6" s="172"/>
      <c r="OSB6" s="172"/>
      <c r="OSC6" s="172"/>
      <c r="OSD6" s="172"/>
      <c r="OSE6" s="172"/>
      <c r="OSF6" s="172"/>
      <c r="OSG6" s="172"/>
      <c r="OSH6" s="172"/>
      <c r="OSI6" s="172"/>
      <c r="OSJ6" s="172"/>
      <c r="OSK6" s="172"/>
      <c r="OSL6" s="172"/>
      <c r="OSM6" s="172"/>
      <c r="OSN6" s="172"/>
      <c r="OSO6" s="172"/>
      <c r="OSP6" s="172"/>
      <c r="OSQ6" s="172"/>
      <c r="OSR6" s="172"/>
      <c r="OSS6" s="172"/>
      <c r="OST6" s="172"/>
      <c r="OSU6" s="172"/>
      <c r="OSV6" s="172"/>
      <c r="OSW6" s="172"/>
      <c r="OSX6" s="172"/>
      <c r="OSY6" s="172"/>
      <c r="OSZ6" s="172"/>
      <c r="OTA6" s="172"/>
      <c r="OTB6" s="172"/>
      <c r="OTC6" s="172"/>
      <c r="OTD6" s="172"/>
      <c r="OTE6" s="172"/>
      <c r="OTF6" s="172"/>
      <c r="OTG6" s="172"/>
      <c r="OTH6" s="172"/>
      <c r="OTI6" s="172"/>
      <c r="OTJ6" s="172"/>
      <c r="OTK6" s="172"/>
      <c r="OTL6" s="172"/>
      <c r="OTM6" s="172"/>
      <c r="OTN6" s="172"/>
      <c r="OTO6" s="172"/>
      <c r="OTP6" s="172"/>
      <c r="OTQ6" s="172"/>
      <c r="OTR6" s="172"/>
      <c r="OTS6" s="172"/>
      <c r="OTT6" s="172"/>
      <c r="OTU6" s="172"/>
      <c r="OTV6" s="172"/>
      <c r="OTW6" s="172"/>
      <c r="OTX6" s="172"/>
      <c r="OTY6" s="172"/>
      <c r="OTZ6" s="172"/>
      <c r="OUA6" s="172"/>
      <c r="OUB6" s="172"/>
      <c r="OUC6" s="172"/>
      <c r="OUD6" s="172"/>
      <c r="OUE6" s="172"/>
      <c r="OUF6" s="172"/>
      <c r="OUG6" s="172"/>
      <c r="OUH6" s="172"/>
      <c r="OUI6" s="172"/>
      <c r="OUJ6" s="172"/>
      <c r="OUK6" s="172"/>
      <c r="OUL6" s="172"/>
      <c r="OUM6" s="172"/>
      <c r="OUN6" s="172"/>
      <c r="OUO6" s="172"/>
      <c r="OUP6" s="172"/>
      <c r="OUQ6" s="172"/>
      <c r="OUR6" s="172"/>
      <c r="OUS6" s="172"/>
      <c r="OUT6" s="172"/>
      <c r="OUU6" s="172"/>
      <c r="OUV6" s="172"/>
      <c r="OUW6" s="172"/>
      <c r="OUX6" s="172"/>
      <c r="OUY6" s="172"/>
      <c r="OUZ6" s="172"/>
      <c r="OVA6" s="172"/>
      <c r="OVB6" s="172"/>
      <c r="OVC6" s="172"/>
      <c r="OVD6" s="172"/>
      <c r="OVE6" s="172"/>
      <c r="OVF6" s="172"/>
      <c r="OVG6" s="172"/>
      <c r="OVH6" s="172"/>
      <c r="OVI6" s="172"/>
      <c r="OVJ6" s="172"/>
      <c r="OVK6" s="172"/>
      <c r="OVL6" s="172"/>
      <c r="OVM6" s="172"/>
      <c r="OVN6" s="172"/>
      <c r="OVO6" s="172"/>
      <c r="OVP6" s="172"/>
      <c r="OVQ6" s="172"/>
      <c r="OVR6" s="172"/>
      <c r="OVS6" s="172"/>
      <c r="OVT6" s="172"/>
      <c r="OVU6" s="172"/>
      <c r="OVV6" s="172"/>
      <c r="OVW6" s="172"/>
      <c r="OVX6" s="172"/>
      <c r="OVY6" s="172"/>
      <c r="OVZ6" s="172"/>
      <c r="OWA6" s="172"/>
      <c r="OWB6" s="172"/>
      <c r="OWC6" s="172"/>
      <c r="OWD6" s="172"/>
      <c r="OWE6" s="172"/>
      <c r="OWF6" s="172"/>
      <c r="OWG6" s="172"/>
      <c r="OWH6" s="172"/>
      <c r="OWI6" s="172"/>
      <c r="OWJ6" s="172"/>
      <c r="OWK6" s="172"/>
      <c r="OWL6" s="172"/>
      <c r="OWM6" s="172"/>
      <c r="OWN6" s="172"/>
      <c r="OWO6" s="172"/>
      <c r="OWP6" s="172"/>
      <c r="OWQ6" s="172"/>
      <c r="OWR6" s="172"/>
      <c r="OWS6" s="172"/>
      <c r="OWT6" s="172"/>
      <c r="OWU6" s="172"/>
      <c r="OWV6" s="172"/>
      <c r="OWW6" s="172"/>
      <c r="OWX6" s="172"/>
      <c r="OWY6" s="172"/>
      <c r="OWZ6" s="172"/>
      <c r="OXA6" s="172"/>
      <c r="OXB6" s="172"/>
      <c r="OXC6" s="172"/>
      <c r="OXD6" s="172"/>
      <c r="OXE6" s="172"/>
      <c r="OXF6" s="172"/>
      <c r="OXG6" s="172"/>
      <c r="OXH6" s="172"/>
      <c r="OXI6" s="172"/>
      <c r="OXJ6" s="172"/>
      <c r="OXK6" s="172"/>
      <c r="OXL6" s="172"/>
      <c r="OXM6" s="172"/>
      <c r="OXN6" s="172"/>
      <c r="OXO6" s="172"/>
      <c r="OXP6" s="172"/>
      <c r="OXQ6" s="172"/>
      <c r="OXR6" s="172"/>
      <c r="OXS6" s="172"/>
      <c r="OXT6" s="172"/>
      <c r="OXU6" s="172"/>
      <c r="OXV6" s="172"/>
      <c r="OXW6" s="172"/>
      <c r="OXX6" s="172"/>
      <c r="OXY6" s="172"/>
      <c r="OXZ6" s="172"/>
      <c r="OYA6" s="172"/>
      <c r="OYB6" s="172"/>
      <c r="OYC6" s="172"/>
      <c r="OYD6" s="172"/>
      <c r="OYE6" s="172"/>
      <c r="OYF6" s="172"/>
      <c r="OYG6" s="172"/>
      <c r="OYH6" s="172"/>
      <c r="OYI6" s="172"/>
      <c r="OYJ6" s="172"/>
      <c r="OYK6" s="172"/>
      <c r="OYL6" s="172"/>
      <c r="OYM6" s="172"/>
      <c r="OYN6" s="172"/>
      <c r="OYO6" s="172"/>
      <c r="OYP6" s="172"/>
      <c r="OYQ6" s="172"/>
      <c r="OYR6" s="172"/>
      <c r="OYS6" s="172"/>
      <c r="OYT6" s="172"/>
      <c r="OYU6" s="172"/>
      <c r="OYV6" s="172"/>
      <c r="OYW6" s="172"/>
      <c r="OYX6" s="172"/>
      <c r="OYY6" s="172"/>
      <c r="OYZ6" s="172"/>
      <c r="OZA6" s="172"/>
      <c r="OZB6" s="172"/>
      <c r="OZC6" s="172"/>
      <c r="OZD6" s="172"/>
      <c r="OZE6" s="172"/>
      <c r="OZF6" s="172"/>
      <c r="OZG6" s="172"/>
      <c r="OZH6" s="172"/>
      <c r="OZI6" s="172"/>
      <c r="OZJ6" s="172"/>
      <c r="OZK6" s="172"/>
      <c r="OZL6" s="172"/>
      <c r="OZM6" s="172"/>
      <c r="OZN6" s="172"/>
      <c r="OZO6" s="172"/>
      <c r="OZP6" s="172"/>
      <c r="OZQ6" s="172"/>
      <c r="OZR6" s="172"/>
      <c r="OZS6" s="172"/>
      <c r="OZT6" s="172"/>
      <c r="OZU6" s="172"/>
      <c r="OZV6" s="172"/>
      <c r="OZW6" s="172"/>
      <c r="OZX6" s="172"/>
      <c r="OZY6" s="172"/>
      <c r="OZZ6" s="172"/>
      <c r="PAA6" s="172"/>
      <c r="PAB6" s="172"/>
      <c r="PAC6" s="172"/>
      <c r="PAD6" s="172"/>
      <c r="PAE6" s="172"/>
      <c r="PAF6" s="172"/>
      <c r="PAG6" s="172"/>
      <c r="PAH6" s="172"/>
      <c r="PAI6" s="172"/>
      <c r="PAJ6" s="172"/>
      <c r="PAK6" s="172"/>
      <c r="PAL6" s="172"/>
      <c r="PAM6" s="172"/>
      <c r="PAN6" s="172"/>
      <c r="PAO6" s="172"/>
      <c r="PAP6" s="172"/>
      <c r="PAQ6" s="172"/>
      <c r="PAR6" s="172"/>
      <c r="PAS6" s="172"/>
      <c r="PAT6" s="172"/>
      <c r="PAU6" s="172"/>
      <c r="PAV6" s="172"/>
      <c r="PAW6" s="172"/>
      <c r="PAX6" s="172"/>
      <c r="PAY6" s="172"/>
      <c r="PAZ6" s="172"/>
      <c r="PBA6" s="172"/>
      <c r="PBB6" s="172"/>
      <c r="PBC6" s="172"/>
      <c r="PBD6" s="172"/>
      <c r="PBE6" s="172"/>
      <c r="PBF6" s="172"/>
      <c r="PBG6" s="172"/>
      <c r="PBH6" s="172"/>
      <c r="PBI6" s="172"/>
      <c r="PBJ6" s="172"/>
      <c r="PBK6" s="172"/>
      <c r="PBL6" s="172"/>
      <c r="PBM6" s="172"/>
      <c r="PBN6" s="172"/>
      <c r="PBO6" s="172"/>
      <c r="PBP6" s="172"/>
      <c r="PBQ6" s="172"/>
      <c r="PBR6" s="172"/>
      <c r="PBS6" s="172"/>
      <c r="PBT6" s="172"/>
      <c r="PBU6" s="172"/>
      <c r="PBV6" s="172"/>
      <c r="PBW6" s="172"/>
      <c r="PBX6" s="172"/>
      <c r="PBY6" s="172"/>
      <c r="PBZ6" s="172"/>
      <c r="PCA6" s="172"/>
      <c r="PCB6" s="172"/>
      <c r="PCC6" s="172"/>
      <c r="PCD6" s="172"/>
      <c r="PCE6" s="172"/>
      <c r="PCF6" s="172"/>
      <c r="PCG6" s="172"/>
      <c r="PCH6" s="172"/>
      <c r="PCI6" s="172"/>
      <c r="PCJ6" s="172"/>
      <c r="PCK6" s="172"/>
      <c r="PCL6" s="172"/>
      <c r="PCM6" s="172"/>
      <c r="PCN6" s="172"/>
      <c r="PCO6" s="172"/>
      <c r="PCP6" s="172"/>
      <c r="PCQ6" s="172"/>
      <c r="PCR6" s="172"/>
      <c r="PCS6" s="172"/>
      <c r="PCT6" s="172"/>
      <c r="PCU6" s="172"/>
      <c r="PCV6" s="172"/>
      <c r="PCW6" s="172"/>
      <c r="PCX6" s="172"/>
      <c r="PCY6" s="172"/>
      <c r="PCZ6" s="172"/>
      <c r="PDA6" s="172"/>
      <c r="PDB6" s="172"/>
      <c r="PDC6" s="172"/>
      <c r="PDD6" s="172"/>
      <c r="PDE6" s="172"/>
      <c r="PDF6" s="172"/>
      <c r="PDG6" s="172"/>
      <c r="PDH6" s="172"/>
      <c r="PDI6" s="172"/>
      <c r="PDJ6" s="172"/>
      <c r="PDK6" s="172"/>
      <c r="PDL6" s="172"/>
      <c r="PDM6" s="172"/>
      <c r="PDN6" s="172"/>
      <c r="PDO6" s="172"/>
      <c r="PDP6" s="172"/>
      <c r="PDQ6" s="172"/>
      <c r="PDR6" s="172"/>
      <c r="PDS6" s="172"/>
      <c r="PDT6" s="172"/>
      <c r="PDU6" s="172"/>
      <c r="PDV6" s="172"/>
      <c r="PDW6" s="172"/>
      <c r="PDX6" s="172"/>
      <c r="PDY6" s="172"/>
      <c r="PDZ6" s="172"/>
      <c r="PEA6" s="172"/>
      <c r="PEB6" s="172"/>
      <c r="PEC6" s="172"/>
      <c r="PED6" s="172"/>
      <c r="PEE6" s="172"/>
      <c r="PEF6" s="172"/>
      <c r="PEG6" s="172"/>
      <c r="PEH6" s="172"/>
      <c r="PEI6" s="172"/>
      <c r="PEJ6" s="172"/>
      <c r="PEK6" s="172"/>
      <c r="PEL6" s="172"/>
      <c r="PEM6" s="172"/>
      <c r="PEN6" s="172"/>
      <c r="PEO6" s="172"/>
      <c r="PEP6" s="172"/>
      <c r="PEQ6" s="172"/>
      <c r="PER6" s="172"/>
      <c r="PES6" s="172"/>
      <c r="PET6" s="172"/>
      <c r="PEU6" s="172"/>
      <c r="PEV6" s="172"/>
      <c r="PEW6" s="172"/>
      <c r="PEX6" s="172"/>
      <c r="PEY6" s="172"/>
      <c r="PEZ6" s="172"/>
      <c r="PFA6" s="172"/>
      <c r="PFB6" s="172"/>
      <c r="PFC6" s="172"/>
      <c r="PFD6" s="172"/>
      <c r="PFE6" s="172"/>
      <c r="PFF6" s="172"/>
      <c r="PFG6" s="172"/>
      <c r="PFH6" s="172"/>
      <c r="PFI6" s="172"/>
      <c r="PFJ6" s="172"/>
      <c r="PFK6" s="172"/>
      <c r="PFL6" s="172"/>
      <c r="PFM6" s="172"/>
      <c r="PFN6" s="172"/>
      <c r="PFO6" s="172"/>
      <c r="PFP6" s="172"/>
      <c r="PFQ6" s="172"/>
      <c r="PFR6" s="172"/>
      <c r="PFS6" s="172"/>
      <c r="PFT6" s="172"/>
      <c r="PFU6" s="172"/>
      <c r="PFV6" s="172"/>
      <c r="PFW6" s="172"/>
      <c r="PFX6" s="172"/>
      <c r="PFY6" s="172"/>
      <c r="PFZ6" s="172"/>
      <c r="PGA6" s="172"/>
      <c r="PGB6" s="172"/>
      <c r="PGC6" s="172"/>
      <c r="PGD6" s="172"/>
      <c r="PGE6" s="172"/>
      <c r="PGF6" s="172"/>
      <c r="PGG6" s="172"/>
      <c r="PGH6" s="172"/>
      <c r="PGI6" s="172"/>
      <c r="PGJ6" s="172"/>
      <c r="PGK6" s="172"/>
      <c r="PGL6" s="172"/>
      <c r="PGM6" s="172"/>
      <c r="PGN6" s="172"/>
      <c r="PGO6" s="172"/>
      <c r="PGP6" s="172"/>
      <c r="PGQ6" s="172"/>
      <c r="PGR6" s="172"/>
      <c r="PGS6" s="172"/>
      <c r="PGT6" s="172"/>
      <c r="PGU6" s="172"/>
      <c r="PGV6" s="172"/>
      <c r="PGW6" s="172"/>
      <c r="PGX6" s="172"/>
      <c r="PGY6" s="172"/>
      <c r="PGZ6" s="172"/>
      <c r="PHA6" s="172"/>
      <c r="PHB6" s="172"/>
      <c r="PHC6" s="172"/>
      <c r="PHD6" s="172"/>
      <c r="PHE6" s="172"/>
      <c r="PHF6" s="172"/>
      <c r="PHG6" s="172"/>
      <c r="PHH6" s="172"/>
      <c r="PHI6" s="172"/>
      <c r="PHJ6" s="172"/>
      <c r="PHK6" s="172"/>
      <c r="PHL6" s="172"/>
      <c r="PHM6" s="172"/>
      <c r="PHN6" s="172"/>
      <c r="PHO6" s="172"/>
      <c r="PHP6" s="172"/>
      <c r="PHQ6" s="172"/>
      <c r="PHR6" s="172"/>
      <c r="PHS6" s="172"/>
      <c r="PHT6" s="172"/>
      <c r="PHU6" s="172"/>
      <c r="PHV6" s="172"/>
      <c r="PHW6" s="172"/>
      <c r="PHX6" s="172"/>
      <c r="PHY6" s="172"/>
      <c r="PHZ6" s="172"/>
      <c r="PIA6" s="172"/>
      <c r="PIB6" s="172"/>
      <c r="PIC6" s="172"/>
      <c r="PID6" s="172"/>
      <c r="PIE6" s="172"/>
      <c r="PIF6" s="172"/>
      <c r="PIG6" s="172"/>
      <c r="PIH6" s="172"/>
      <c r="PII6" s="172"/>
      <c r="PIJ6" s="172"/>
      <c r="PIK6" s="172"/>
      <c r="PIL6" s="172"/>
      <c r="PIM6" s="172"/>
      <c r="PIN6" s="172"/>
      <c r="PIO6" s="172"/>
      <c r="PIP6" s="172"/>
      <c r="PIQ6" s="172"/>
      <c r="PIR6" s="172"/>
      <c r="PIS6" s="172"/>
      <c r="PIT6" s="172"/>
      <c r="PIU6" s="172"/>
      <c r="PIV6" s="172"/>
      <c r="PIW6" s="172"/>
      <c r="PIX6" s="172"/>
      <c r="PIY6" s="172"/>
      <c r="PIZ6" s="172"/>
      <c r="PJA6" s="172"/>
      <c r="PJB6" s="172"/>
      <c r="PJC6" s="172"/>
      <c r="PJD6" s="172"/>
      <c r="PJE6" s="172"/>
      <c r="PJF6" s="172"/>
      <c r="PJG6" s="172"/>
      <c r="PJH6" s="172"/>
      <c r="PJI6" s="172"/>
      <c r="PJJ6" s="172"/>
      <c r="PJK6" s="172"/>
      <c r="PJL6" s="172"/>
      <c r="PJM6" s="172"/>
      <c r="PJN6" s="172"/>
      <c r="PJO6" s="172"/>
      <c r="PJP6" s="172"/>
      <c r="PJQ6" s="172"/>
      <c r="PJR6" s="172"/>
      <c r="PJS6" s="172"/>
      <c r="PJT6" s="172"/>
      <c r="PJU6" s="172"/>
      <c r="PJV6" s="172"/>
      <c r="PJW6" s="172"/>
      <c r="PJX6" s="172"/>
      <c r="PJY6" s="172"/>
      <c r="PJZ6" s="172"/>
      <c r="PKA6" s="172"/>
      <c r="PKB6" s="172"/>
      <c r="PKC6" s="172"/>
      <c r="PKD6" s="172"/>
      <c r="PKE6" s="172"/>
      <c r="PKF6" s="172"/>
      <c r="PKG6" s="172"/>
      <c r="PKH6" s="172"/>
      <c r="PKI6" s="172"/>
      <c r="PKJ6" s="172"/>
      <c r="PKK6" s="172"/>
      <c r="PKL6" s="172"/>
      <c r="PKM6" s="172"/>
      <c r="PKN6" s="172"/>
      <c r="PKO6" s="172"/>
      <c r="PKP6" s="172"/>
      <c r="PKQ6" s="172"/>
      <c r="PKR6" s="172"/>
      <c r="PKS6" s="172"/>
      <c r="PKT6" s="172"/>
      <c r="PKU6" s="172"/>
      <c r="PKV6" s="172"/>
      <c r="PKW6" s="172"/>
      <c r="PKX6" s="172"/>
      <c r="PKY6" s="172"/>
      <c r="PKZ6" s="172"/>
      <c r="PLA6" s="172"/>
      <c r="PLB6" s="172"/>
      <c r="PLC6" s="172"/>
      <c r="PLD6" s="172"/>
      <c r="PLE6" s="172"/>
      <c r="PLF6" s="172"/>
      <c r="PLG6" s="172"/>
      <c r="PLH6" s="172"/>
      <c r="PLI6" s="172"/>
      <c r="PLJ6" s="172"/>
      <c r="PLK6" s="172"/>
      <c r="PLL6" s="172"/>
      <c r="PLM6" s="172"/>
      <c r="PLN6" s="172"/>
      <c r="PLO6" s="172"/>
      <c r="PLP6" s="172"/>
      <c r="PLQ6" s="172"/>
      <c r="PLR6" s="172"/>
      <c r="PLS6" s="172"/>
      <c r="PLT6" s="172"/>
      <c r="PLU6" s="172"/>
      <c r="PLV6" s="172"/>
      <c r="PLW6" s="172"/>
      <c r="PLX6" s="172"/>
      <c r="PLY6" s="172"/>
      <c r="PLZ6" s="172"/>
      <c r="PMA6" s="172"/>
      <c r="PMB6" s="172"/>
      <c r="PMC6" s="172"/>
      <c r="PMD6" s="172"/>
      <c r="PME6" s="172"/>
      <c r="PMF6" s="172"/>
      <c r="PMG6" s="172"/>
      <c r="PMH6" s="172"/>
      <c r="PMI6" s="172"/>
      <c r="PMJ6" s="172"/>
      <c r="PMK6" s="172"/>
      <c r="PML6" s="172"/>
      <c r="PMM6" s="172"/>
      <c r="PMN6" s="172"/>
      <c r="PMO6" s="172"/>
      <c r="PMP6" s="172"/>
      <c r="PMQ6" s="172"/>
      <c r="PMR6" s="172"/>
      <c r="PMS6" s="172"/>
      <c r="PMT6" s="172"/>
      <c r="PMU6" s="172"/>
      <c r="PMV6" s="172"/>
      <c r="PMW6" s="172"/>
      <c r="PMX6" s="172"/>
      <c r="PMY6" s="172"/>
      <c r="PMZ6" s="172"/>
      <c r="PNA6" s="172"/>
      <c r="PNB6" s="172"/>
      <c r="PNC6" s="172"/>
      <c r="PND6" s="172"/>
      <c r="PNE6" s="172"/>
      <c r="PNF6" s="172"/>
      <c r="PNG6" s="172"/>
      <c r="PNH6" s="172"/>
      <c r="PNI6" s="172"/>
      <c r="PNJ6" s="172"/>
      <c r="PNK6" s="172"/>
      <c r="PNL6" s="172"/>
      <c r="PNM6" s="172"/>
      <c r="PNN6" s="172"/>
      <c r="PNO6" s="172"/>
      <c r="PNP6" s="172"/>
      <c r="PNQ6" s="172"/>
      <c r="PNR6" s="172"/>
      <c r="PNS6" s="172"/>
      <c r="PNT6" s="172"/>
      <c r="PNU6" s="172"/>
      <c r="PNV6" s="172"/>
      <c r="PNW6" s="172"/>
      <c r="PNX6" s="172"/>
      <c r="PNY6" s="172"/>
      <c r="PNZ6" s="172"/>
      <c r="POA6" s="172"/>
      <c r="POB6" s="172"/>
      <c r="POC6" s="172"/>
      <c r="POD6" s="172"/>
      <c r="POE6" s="172"/>
      <c r="POF6" s="172"/>
      <c r="POG6" s="172"/>
      <c r="POH6" s="172"/>
      <c r="POI6" s="172"/>
      <c r="POJ6" s="172"/>
      <c r="POK6" s="172"/>
      <c r="POL6" s="172"/>
      <c r="POM6" s="172"/>
      <c r="PON6" s="172"/>
      <c r="POO6" s="172"/>
      <c r="POP6" s="172"/>
      <c r="POQ6" s="172"/>
      <c r="POR6" s="172"/>
      <c r="POS6" s="172"/>
      <c r="POT6" s="172"/>
      <c r="POU6" s="172"/>
      <c r="POV6" s="172"/>
      <c r="POW6" s="172"/>
      <c r="POX6" s="172"/>
      <c r="POY6" s="172"/>
      <c r="POZ6" s="172"/>
      <c r="PPA6" s="172"/>
      <c r="PPB6" s="172"/>
      <c r="PPC6" s="172"/>
      <c r="PPD6" s="172"/>
      <c r="PPE6" s="172"/>
      <c r="PPF6" s="172"/>
      <c r="PPG6" s="172"/>
      <c r="PPH6" s="172"/>
      <c r="PPI6" s="172"/>
      <c r="PPJ6" s="172"/>
      <c r="PPK6" s="172"/>
      <c r="PPL6" s="172"/>
      <c r="PPM6" s="172"/>
      <c r="PPN6" s="172"/>
      <c r="PPO6" s="172"/>
      <c r="PPP6" s="172"/>
      <c r="PPQ6" s="172"/>
      <c r="PPR6" s="172"/>
      <c r="PPS6" s="172"/>
      <c r="PPT6" s="172"/>
      <c r="PPU6" s="172"/>
      <c r="PPV6" s="172"/>
      <c r="PPW6" s="172"/>
      <c r="PPX6" s="172"/>
      <c r="PPY6" s="172"/>
      <c r="PPZ6" s="172"/>
      <c r="PQA6" s="172"/>
      <c r="PQB6" s="172"/>
      <c r="PQC6" s="172"/>
      <c r="PQD6" s="172"/>
      <c r="PQE6" s="172"/>
      <c r="PQF6" s="172"/>
      <c r="PQG6" s="172"/>
      <c r="PQH6" s="172"/>
      <c r="PQI6" s="172"/>
      <c r="PQJ6" s="172"/>
      <c r="PQK6" s="172"/>
      <c r="PQL6" s="172"/>
      <c r="PQM6" s="172"/>
      <c r="PQN6" s="172"/>
      <c r="PQO6" s="172"/>
      <c r="PQP6" s="172"/>
      <c r="PQQ6" s="172"/>
      <c r="PQR6" s="172"/>
      <c r="PQS6" s="172"/>
      <c r="PQT6" s="172"/>
      <c r="PQU6" s="172"/>
      <c r="PQV6" s="172"/>
      <c r="PQW6" s="172"/>
      <c r="PQX6" s="172"/>
      <c r="PQY6" s="172"/>
      <c r="PQZ6" s="172"/>
      <c r="PRA6" s="172"/>
      <c r="PRB6" s="172"/>
      <c r="PRC6" s="172"/>
      <c r="PRD6" s="172"/>
      <c r="PRE6" s="172"/>
      <c r="PRF6" s="172"/>
      <c r="PRG6" s="172"/>
      <c r="PRH6" s="172"/>
      <c r="PRI6" s="172"/>
      <c r="PRJ6" s="172"/>
      <c r="PRK6" s="172"/>
      <c r="PRL6" s="172"/>
      <c r="PRM6" s="172"/>
      <c r="PRN6" s="172"/>
      <c r="PRO6" s="172"/>
      <c r="PRP6" s="172"/>
      <c r="PRQ6" s="172"/>
      <c r="PRR6" s="172"/>
      <c r="PRS6" s="172"/>
      <c r="PRT6" s="172"/>
      <c r="PRU6" s="172"/>
      <c r="PRV6" s="172"/>
      <c r="PRW6" s="172"/>
      <c r="PRX6" s="172"/>
      <c r="PRY6" s="172"/>
      <c r="PRZ6" s="172"/>
      <c r="PSA6" s="172"/>
      <c r="PSB6" s="172"/>
      <c r="PSC6" s="172"/>
      <c r="PSD6" s="172"/>
      <c r="PSE6" s="172"/>
      <c r="PSF6" s="172"/>
      <c r="PSG6" s="172"/>
      <c r="PSH6" s="172"/>
      <c r="PSI6" s="172"/>
      <c r="PSJ6" s="172"/>
      <c r="PSK6" s="172"/>
      <c r="PSL6" s="172"/>
      <c r="PSM6" s="172"/>
      <c r="PSN6" s="172"/>
      <c r="PSO6" s="172"/>
      <c r="PSP6" s="172"/>
      <c r="PSQ6" s="172"/>
      <c r="PSR6" s="172"/>
      <c r="PSS6" s="172"/>
      <c r="PST6" s="172"/>
      <c r="PSU6" s="172"/>
      <c r="PSV6" s="172"/>
      <c r="PSW6" s="172"/>
      <c r="PSX6" s="172"/>
      <c r="PSY6" s="172"/>
      <c r="PSZ6" s="172"/>
      <c r="PTA6" s="172"/>
      <c r="PTB6" s="172"/>
      <c r="PTC6" s="172"/>
      <c r="PTD6" s="172"/>
      <c r="PTE6" s="172"/>
      <c r="PTF6" s="172"/>
      <c r="PTG6" s="172"/>
      <c r="PTH6" s="172"/>
      <c r="PTI6" s="172"/>
      <c r="PTJ6" s="172"/>
      <c r="PTK6" s="172"/>
      <c r="PTL6" s="172"/>
      <c r="PTM6" s="172"/>
      <c r="PTN6" s="172"/>
      <c r="PTO6" s="172"/>
      <c r="PTP6" s="172"/>
      <c r="PTQ6" s="172"/>
      <c r="PTR6" s="172"/>
      <c r="PTS6" s="172"/>
      <c r="PTT6" s="172"/>
      <c r="PTU6" s="172"/>
      <c r="PTV6" s="172"/>
      <c r="PTW6" s="172"/>
      <c r="PTX6" s="172"/>
      <c r="PTY6" s="172"/>
      <c r="PTZ6" s="172"/>
      <c r="PUA6" s="172"/>
      <c r="PUB6" s="172"/>
      <c r="PUC6" s="172"/>
      <c r="PUD6" s="172"/>
      <c r="PUE6" s="172"/>
      <c r="PUF6" s="172"/>
      <c r="PUG6" s="172"/>
      <c r="PUH6" s="172"/>
      <c r="PUI6" s="172"/>
      <c r="PUJ6" s="172"/>
      <c r="PUK6" s="172"/>
      <c r="PUL6" s="172"/>
      <c r="PUM6" s="172"/>
      <c r="PUN6" s="172"/>
      <c r="PUO6" s="172"/>
      <c r="PUP6" s="172"/>
      <c r="PUQ6" s="172"/>
      <c r="PUR6" s="172"/>
      <c r="PUS6" s="172"/>
      <c r="PUT6" s="172"/>
      <c r="PUU6" s="172"/>
      <c r="PUV6" s="172"/>
      <c r="PUW6" s="172"/>
      <c r="PUX6" s="172"/>
      <c r="PUY6" s="172"/>
      <c r="PUZ6" s="172"/>
      <c r="PVA6" s="172"/>
      <c r="PVB6" s="172"/>
      <c r="PVC6" s="172"/>
      <c r="PVD6" s="172"/>
      <c r="PVE6" s="172"/>
      <c r="PVF6" s="172"/>
      <c r="PVG6" s="172"/>
      <c r="PVH6" s="172"/>
      <c r="PVI6" s="172"/>
      <c r="PVJ6" s="172"/>
      <c r="PVK6" s="172"/>
      <c r="PVL6" s="172"/>
      <c r="PVM6" s="172"/>
      <c r="PVN6" s="172"/>
      <c r="PVO6" s="172"/>
      <c r="PVP6" s="172"/>
      <c r="PVQ6" s="172"/>
      <c r="PVR6" s="172"/>
      <c r="PVS6" s="172"/>
      <c r="PVT6" s="172"/>
      <c r="PVU6" s="172"/>
      <c r="PVV6" s="172"/>
      <c r="PVW6" s="172"/>
      <c r="PVX6" s="172"/>
      <c r="PVY6" s="172"/>
      <c r="PVZ6" s="172"/>
      <c r="PWA6" s="172"/>
      <c r="PWB6" s="172"/>
      <c r="PWC6" s="172"/>
      <c r="PWD6" s="172"/>
      <c r="PWE6" s="172"/>
      <c r="PWF6" s="172"/>
      <c r="PWG6" s="172"/>
      <c r="PWH6" s="172"/>
      <c r="PWI6" s="172"/>
      <c r="PWJ6" s="172"/>
      <c r="PWK6" s="172"/>
      <c r="PWL6" s="172"/>
      <c r="PWM6" s="172"/>
      <c r="PWN6" s="172"/>
      <c r="PWO6" s="172"/>
      <c r="PWP6" s="172"/>
      <c r="PWQ6" s="172"/>
      <c r="PWR6" s="172"/>
      <c r="PWS6" s="172"/>
      <c r="PWT6" s="172"/>
      <c r="PWU6" s="172"/>
      <c r="PWV6" s="172"/>
      <c r="PWW6" s="172"/>
      <c r="PWX6" s="172"/>
      <c r="PWY6" s="172"/>
      <c r="PWZ6" s="172"/>
      <c r="PXA6" s="172"/>
      <c r="PXB6" s="172"/>
      <c r="PXC6" s="172"/>
      <c r="PXD6" s="172"/>
      <c r="PXE6" s="172"/>
      <c r="PXF6" s="172"/>
      <c r="PXG6" s="172"/>
      <c r="PXH6" s="172"/>
      <c r="PXI6" s="172"/>
      <c r="PXJ6" s="172"/>
      <c r="PXK6" s="172"/>
      <c r="PXL6" s="172"/>
      <c r="PXM6" s="172"/>
      <c r="PXN6" s="172"/>
      <c r="PXO6" s="172"/>
      <c r="PXP6" s="172"/>
      <c r="PXQ6" s="172"/>
      <c r="PXR6" s="172"/>
      <c r="PXS6" s="172"/>
      <c r="PXT6" s="172"/>
      <c r="PXU6" s="172"/>
      <c r="PXV6" s="172"/>
      <c r="PXW6" s="172"/>
      <c r="PXX6" s="172"/>
      <c r="PXY6" s="172"/>
      <c r="PXZ6" s="172"/>
      <c r="PYA6" s="172"/>
      <c r="PYB6" s="172"/>
      <c r="PYC6" s="172"/>
      <c r="PYD6" s="172"/>
      <c r="PYE6" s="172"/>
      <c r="PYF6" s="172"/>
      <c r="PYG6" s="172"/>
      <c r="PYH6" s="172"/>
      <c r="PYI6" s="172"/>
      <c r="PYJ6" s="172"/>
      <c r="PYK6" s="172"/>
      <c r="PYL6" s="172"/>
      <c r="PYM6" s="172"/>
      <c r="PYN6" s="172"/>
      <c r="PYO6" s="172"/>
      <c r="PYP6" s="172"/>
      <c r="PYQ6" s="172"/>
      <c r="PYR6" s="172"/>
      <c r="PYS6" s="172"/>
      <c r="PYT6" s="172"/>
      <c r="PYU6" s="172"/>
      <c r="PYV6" s="172"/>
      <c r="PYW6" s="172"/>
      <c r="PYX6" s="172"/>
      <c r="PYY6" s="172"/>
      <c r="PYZ6" s="172"/>
      <c r="PZA6" s="172"/>
      <c r="PZB6" s="172"/>
      <c r="PZC6" s="172"/>
      <c r="PZD6" s="172"/>
      <c r="PZE6" s="172"/>
      <c r="PZF6" s="172"/>
      <c r="PZG6" s="172"/>
      <c r="PZH6" s="172"/>
      <c r="PZI6" s="172"/>
      <c r="PZJ6" s="172"/>
      <c r="PZK6" s="172"/>
      <c r="PZL6" s="172"/>
      <c r="PZM6" s="172"/>
      <c r="PZN6" s="172"/>
      <c r="PZO6" s="172"/>
      <c r="PZP6" s="172"/>
      <c r="PZQ6" s="172"/>
      <c r="PZR6" s="172"/>
      <c r="PZS6" s="172"/>
      <c r="PZT6" s="172"/>
      <c r="PZU6" s="172"/>
      <c r="PZV6" s="172"/>
      <c r="PZW6" s="172"/>
      <c r="PZX6" s="172"/>
      <c r="PZY6" s="172"/>
      <c r="PZZ6" s="172"/>
      <c r="QAA6" s="172"/>
      <c r="QAB6" s="172"/>
      <c r="QAC6" s="172"/>
      <c r="QAD6" s="172"/>
      <c r="QAE6" s="172"/>
      <c r="QAF6" s="172"/>
      <c r="QAG6" s="172"/>
      <c r="QAH6" s="172"/>
      <c r="QAI6" s="172"/>
      <c r="QAJ6" s="172"/>
      <c r="QAK6" s="172"/>
      <c r="QAL6" s="172"/>
      <c r="QAM6" s="172"/>
      <c r="QAN6" s="172"/>
      <c r="QAO6" s="172"/>
      <c r="QAP6" s="172"/>
      <c r="QAQ6" s="172"/>
      <c r="QAR6" s="172"/>
      <c r="QAS6" s="172"/>
      <c r="QAT6" s="172"/>
      <c r="QAU6" s="172"/>
      <c r="QAV6" s="172"/>
      <c r="QAW6" s="172"/>
      <c r="QAX6" s="172"/>
      <c r="QAY6" s="172"/>
      <c r="QAZ6" s="172"/>
      <c r="QBA6" s="172"/>
      <c r="QBB6" s="172"/>
      <c r="QBC6" s="172"/>
      <c r="QBD6" s="172"/>
      <c r="QBE6" s="172"/>
      <c r="QBF6" s="172"/>
      <c r="QBG6" s="172"/>
      <c r="QBH6" s="172"/>
      <c r="QBI6" s="172"/>
      <c r="QBJ6" s="172"/>
      <c r="QBK6" s="172"/>
      <c r="QBL6" s="172"/>
      <c r="QBM6" s="172"/>
      <c r="QBN6" s="172"/>
      <c r="QBO6" s="172"/>
      <c r="QBP6" s="172"/>
      <c r="QBQ6" s="172"/>
      <c r="QBR6" s="172"/>
      <c r="QBS6" s="172"/>
      <c r="QBT6" s="172"/>
      <c r="QBU6" s="172"/>
      <c r="QBV6" s="172"/>
      <c r="QBW6" s="172"/>
      <c r="QBX6" s="172"/>
      <c r="QBY6" s="172"/>
      <c r="QBZ6" s="172"/>
      <c r="QCA6" s="172"/>
      <c r="QCB6" s="172"/>
      <c r="QCC6" s="172"/>
      <c r="QCD6" s="172"/>
      <c r="QCE6" s="172"/>
      <c r="QCF6" s="172"/>
      <c r="QCG6" s="172"/>
      <c r="QCH6" s="172"/>
      <c r="QCI6" s="172"/>
      <c r="QCJ6" s="172"/>
      <c r="QCK6" s="172"/>
      <c r="QCL6" s="172"/>
      <c r="QCM6" s="172"/>
      <c r="QCN6" s="172"/>
      <c r="QCO6" s="172"/>
      <c r="QCP6" s="172"/>
      <c r="QCQ6" s="172"/>
      <c r="QCR6" s="172"/>
      <c r="QCS6" s="172"/>
      <c r="QCT6" s="172"/>
      <c r="QCU6" s="172"/>
      <c r="QCV6" s="172"/>
      <c r="QCW6" s="172"/>
      <c r="QCX6" s="172"/>
      <c r="QCY6" s="172"/>
      <c r="QCZ6" s="172"/>
      <c r="QDA6" s="172"/>
      <c r="QDB6" s="172"/>
      <c r="QDC6" s="172"/>
      <c r="QDD6" s="172"/>
      <c r="QDE6" s="172"/>
      <c r="QDF6" s="172"/>
      <c r="QDG6" s="172"/>
      <c r="QDH6" s="172"/>
      <c r="QDI6" s="172"/>
      <c r="QDJ6" s="172"/>
      <c r="QDK6" s="172"/>
      <c r="QDL6" s="172"/>
      <c r="QDM6" s="172"/>
      <c r="QDN6" s="172"/>
      <c r="QDO6" s="172"/>
      <c r="QDP6" s="172"/>
      <c r="QDQ6" s="172"/>
      <c r="QDR6" s="172"/>
      <c r="QDS6" s="172"/>
      <c r="QDT6" s="172"/>
      <c r="QDU6" s="172"/>
      <c r="QDV6" s="172"/>
      <c r="QDW6" s="172"/>
      <c r="QDX6" s="172"/>
      <c r="QDY6" s="172"/>
      <c r="QDZ6" s="172"/>
      <c r="QEA6" s="172"/>
      <c r="QEB6" s="172"/>
      <c r="QEC6" s="172"/>
      <c r="QED6" s="172"/>
      <c r="QEE6" s="172"/>
      <c r="QEF6" s="172"/>
      <c r="QEG6" s="172"/>
      <c r="QEH6" s="172"/>
      <c r="QEI6" s="172"/>
      <c r="QEJ6" s="172"/>
      <c r="QEK6" s="172"/>
      <c r="QEL6" s="172"/>
      <c r="QEM6" s="172"/>
      <c r="QEN6" s="172"/>
      <c r="QEO6" s="172"/>
      <c r="QEP6" s="172"/>
      <c r="QEQ6" s="172"/>
      <c r="QER6" s="172"/>
      <c r="QES6" s="172"/>
      <c r="QET6" s="172"/>
      <c r="QEU6" s="172"/>
      <c r="QEV6" s="172"/>
      <c r="QEW6" s="172"/>
      <c r="QEX6" s="172"/>
      <c r="QEY6" s="172"/>
      <c r="QEZ6" s="172"/>
      <c r="QFA6" s="172"/>
      <c r="QFB6" s="172"/>
      <c r="QFC6" s="172"/>
      <c r="QFD6" s="172"/>
      <c r="QFE6" s="172"/>
      <c r="QFF6" s="172"/>
      <c r="QFG6" s="172"/>
      <c r="QFH6" s="172"/>
      <c r="QFI6" s="172"/>
      <c r="QFJ6" s="172"/>
      <c r="QFK6" s="172"/>
      <c r="QFL6" s="172"/>
      <c r="QFM6" s="172"/>
      <c r="QFN6" s="172"/>
      <c r="QFO6" s="172"/>
      <c r="QFP6" s="172"/>
      <c r="QFQ6" s="172"/>
      <c r="QFR6" s="172"/>
      <c r="QFS6" s="172"/>
      <c r="QFT6" s="172"/>
      <c r="QFU6" s="172"/>
      <c r="QFV6" s="172"/>
      <c r="QFW6" s="172"/>
      <c r="QFX6" s="172"/>
      <c r="QFY6" s="172"/>
      <c r="QFZ6" s="172"/>
      <c r="QGA6" s="172"/>
      <c r="QGB6" s="172"/>
      <c r="QGC6" s="172"/>
      <c r="QGD6" s="172"/>
      <c r="QGE6" s="172"/>
      <c r="QGF6" s="172"/>
      <c r="QGG6" s="172"/>
      <c r="QGH6" s="172"/>
      <c r="QGI6" s="172"/>
      <c r="QGJ6" s="172"/>
      <c r="QGK6" s="172"/>
      <c r="QGL6" s="172"/>
      <c r="QGM6" s="172"/>
      <c r="QGN6" s="172"/>
      <c r="QGO6" s="172"/>
      <c r="QGP6" s="172"/>
      <c r="QGQ6" s="172"/>
      <c r="QGR6" s="172"/>
      <c r="QGS6" s="172"/>
      <c r="QGT6" s="172"/>
      <c r="QGU6" s="172"/>
      <c r="QGV6" s="172"/>
      <c r="QGW6" s="172"/>
      <c r="QGX6" s="172"/>
      <c r="QGY6" s="172"/>
      <c r="QGZ6" s="172"/>
      <c r="QHA6" s="172"/>
      <c r="QHB6" s="172"/>
      <c r="QHC6" s="172"/>
      <c r="QHD6" s="172"/>
      <c r="QHE6" s="172"/>
      <c r="QHF6" s="172"/>
      <c r="QHG6" s="172"/>
      <c r="QHH6" s="172"/>
      <c r="QHI6" s="172"/>
      <c r="QHJ6" s="172"/>
      <c r="QHK6" s="172"/>
      <c r="QHL6" s="172"/>
      <c r="QHM6" s="172"/>
      <c r="QHN6" s="172"/>
      <c r="QHO6" s="172"/>
      <c r="QHP6" s="172"/>
      <c r="QHQ6" s="172"/>
      <c r="QHR6" s="172"/>
      <c r="QHS6" s="172"/>
      <c r="QHT6" s="172"/>
      <c r="QHU6" s="172"/>
      <c r="QHV6" s="172"/>
      <c r="QHW6" s="172"/>
      <c r="QHX6" s="172"/>
      <c r="QHY6" s="172"/>
      <c r="QHZ6" s="172"/>
      <c r="QIA6" s="172"/>
      <c r="QIB6" s="172"/>
      <c r="QIC6" s="172"/>
      <c r="QID6" s="172"/>
      <c r="QIE6" s="172"/>
      <c r="QIF6" s="172"/>
      <c r="QIG6" s="172"/>
      <c r="QIH6" s="172"/>
      <c r="QII6" s="172"/>
      <c r="QIJ6" s="172"/>
      <c r="QIK6" s="172"/>
      <c r="QIL6" s="172"/>
      <c r="QIM6" s="172"/>
      <c r="QIN6" s="172"/>
      <c r="QIO6" s="172"/>
      <c r="QIP6" s="172"/>
      <c r="QIQ6" s="172"/>
      <c r="QIR6" s="172"/>
      <c r="QIS6" s="172"/>
      <c r="QIT6" s="172"/>
      <c r="QIU6" s="172"/>
      <c r="QIV6" s="172"/>
      <c r="QIW6" s="172"/>
      <c r="QIX6" s="172"/>
      <c r="QIY6" s="172"/>
      <c r="QIZ6" s="172"/>
      <c r="QJA6" s="172"/>
      <c r="QJB6" s="172"/>
      <c r="QJC6" s="172"/>
      <c r="QJD6" s="172"/>
      <c r="QJE6" s="172"/>
      <c r="QJF6" s="172"/>
      <c r="QJG6" s="172"/>
      <c r="QJH6" s="172"/>
      <c r="QJI6" s="172"/>
      <c r="QJJ6" s="172"/>
      <c r="QJK6" s="172"/>
      <c r="QJL6" s="172"/>
      <c r="QJM6" s="172"/>
      <c r="QJN6" s="172"/>
      <c r="QJO6" s="172"/>
      <c r="QJP6" s="172"/>
      <c r="QJQ6" s="172"/>
      <c r="QJR6" s="172"/>
      <c r="QJS6" s="172"/>
      <c r="QJT6" s="172"/>
      <c r="QJU6" s="172"/>
      <c r="QJV6" s="172"/>
      <c r="QJW6" s="172"/>
      <c r="QJX6" s="172"/>
      <c r="QJY6" s="172"/>
      <c r="QJZ6" s="172"/>
      <c r="QKA6" s="172"/>
      <c r="QKB6" s="172"/>
      <c r="QKC6" s="172"/>
      <c r="QKD6" s="172"/>
      <c r="QKE6" s="172"/>
      <c r="QKF6" s="172"/>
      <c r="QKG6" s="172"/>
      <c r="QKH6" s="172"/>
      <c r="QKI6" s="172"/>
      <c r="QKJ6" s="172"/>
      <c r="QKK6" s="172"/>
      <c r="QKL6" s="172"/>
      <c r="QKM6" s="172"/>
      <c r="QKN6" s="172"/>
      <c r="QKO6" s="172"/>
      <c r="QKP6" s="172"/>
      <c r="QKQ6" s="172"/>
      <c r="QKR6" s="172"/>
      <c r="QKS6" s="172"/>
      <c r="QKT6" s="172"/>
      <c r="QKU6" s="172"/>
      <c r="QKV6" s="172"/>
      <c r="QKW6" s="172"/>
      <c r="QKX6" s="172"/>
      <c r="QKY6" s="172"/>
      <c r="QKZ6" s="172"/>
      <c r="QLA6" s="172"/>
      <c r="QLB6" s="172"/>
      <c r="QLC6" s="172"/>
      <c r="QLD6" s="172"/>
      <c r="QLE6" s="172"/>
      <c r="QLF6" s="172"/>
      <c r="QLG6" s="172"/>
      <c r="QLH6" s="172"/>
      <c r="QLI6" s="172"/>
      <c r="QLJ6" s="172"/>
      <c r="QLK6" s="172"/>
      <c r="QLL6" s="172"/>
      <c r="QLM6" s="172"/>
      <c r="QLN6" s="172"/>
      <c r="QLO6" s="172"/>
      <c r="QLP6" s="172"/>
      <c r="QLQ6" s="172"/>
      <c r="QLR6" s="172"/>
      <c r="QLS6" s="172"/>
      <c r="QLT6" s="172"/>
      <c r="QLU6" s="172"/>
      <c r="QLV6" s="172"/>
      <c r="QLW6" s="172"/>
      <c r="QLX6" s="172"/>
      <c r="QLY6" s="172"/>
      <c r="QLZ6" s="172"/>
      <c r="QMA6" s="172"/>
      <c r="QMB6" s="172"/>
      <c r="QMC6" s="172"/>
      <c r="QMD6" s="172"/>
      <c r="QME6" s="172"/>
      <c r="QMF6" s="172"/>
      <c r="QMG6" s="172"/>
      <c r="QMH6" s="172"/>
      <c r="QMI6" s="172"/>
      <c r="QMJ6" s="172"/>
      <c r="QMK6" s="172"/>
      <c r="QML6" s="172"/>
      <c r="QMM6" s="172"/>
      <c r="QMN6" s="172"/>
      <c r="QMO6" s="172"/>
      <c r="QMP6" s="172"/>
      <c r="QMQ6" s="172"/>
      <c r="QMR6" s="172"/>
      <c r="QMS6" s="172"/>
      <c r="QMT6" s="172"/>
      <c r="QMU6" s="172"/>
      <c r="QMV6" s="172"/>
      <c r="QMW6" s="172"/>
      <c r="QMX6" s="172"/>
      <c r="QMY6" s="172"/>
      <c r="QMZ6" s="172"/>
      <c r="QNA6" s="172"/>
      <c r="QNB6" s="172"/>
      <c r="QNC6" s="172"/>
      <c r="QND6" s="172"/>
      <c r="QNE6" s="172"/>
      <c r="QNF6" s="172"/>
      <c r="QNG6" s="172"/>
      <c r="QNH6" s="172"/>
      <c r="QNI6" s="172"/>
      <c r="QNJ6" s="172"/>
      <c r="QNK6" s="172"/>
      <c r="QNL6" s="172"/>
      <c r="QNM6" s="172"/>
      <c r="QNN6" s="172"/>
      <c r="QNO6" s="172"/>
      <c r="QNP6" s="172"/>
      <c r="QNQ6" s="172"/>
      <c r="QNR6" s="172"/>
      <c r="QNS6" s="172"/>
      <c r="QNT6" s="172"/>
      <c r="QNU6" s="172"/>
      <c r="QNV6" s="172"/>
      <c r="QNW6" s="172"/>
      <c r="QNX6" s="172"/>
      <c r="QNY6" s="172"/>
      <c r="QNZ6" s="172"/>
      <c r="QOA6" s="172"/>
      <c r="QOB6" s="172"/>
      <c r="QOC6" s="172"/>
      <c r="QOD6" s="172"/>
      <c r="QOE6" s="172"/>
      <c r="QOF6" s="172"/>
      <c r="QOG6" s="172"/>
      <c r="QOH6" s="172"/>
      <c r="QOI6" s="172"/>
      <c r="QOJ6" s="172"/>
      <c r="QOK6" s="172"/>
      <c r="QOL6" s="172"/>
      <c r="QOM6" s="172"/>
      <c r="QON6" s="172"/>
      <c r="QOO6" s="172"/>
      <c r="QOP6" s="172"/>
      <c r="QOQ6" s="172"/>
      <c r="QOR6" s="172"/>
      <c r="QOS6" s="172"/>
      <c r="QOT6" s="172"/>
      <c r="QOU6" s="172"/>
      <c r="QOV6" s="172"/>
      <c r="QOW6" s="172"/>
      <c r="QOX6" s="172"/>
      <c r="QOY6" s="172"/>
      <c r="QOZ6" s="172"/>
      <c r="QPA6" s="172"/>
      <c r="QPB6" s="172"/>
      <c r="QPC6" s="172"/>
      <c r="QPD6" s="172"/>
      <c r="QPE6" s="172"/>
      <c r="QPF6" s="172"/>
      <c r="QPG6" s="172"/>
      <c r="QPH6" s="172"/>
      <c r="QPI6" s="172"/>
      <c r="QPJ6" s="172"/>
      <c r="QPK6" s="172"/>
      <c r="QPL6" s="172"/>
      <c r="QPM6" s="172"/>
      <c r="QPN6" s="172"/>
      <c r="QPO6" s="172"/>
      <c r="QPP6" s="172"/>
      <c r="QPQ6" s="172"/>
      <c r="QPR6" s="172"/>
      <c r="QPS6" s="172"/>
      <c r="QPT6" s="172"/>
      <c r="QPU6" s="172"/>
      <c r="QPV6" s="172"/>
      <c r="QPW6" s="172"/>
      <c r="QPX6" s="172"/>
      <c r="QPY6" s="172"/>
      <c r="QPZ6" s="172"/>
      <c r="QQA6" s="172"/>
      <c r="QQB6" s="172"/>
      <c r="QQC6" s="172"/>
      <c r="QQD6" s="172"/>
      <c r="QQE6" s="172"/>
      <c r="QQF6" s="172"/>
      <c r="QQG6" s="172"/>
      <c r="QQH6" s="172"/>
      <c r="QQI6" s="172"/>
      <c r="QQJ6" s="172"/>
      <c r="QQK6" s="172"/>
      <c r="QQL6" s="172"/>
      <c r="QQM6" s="172"/>
      <c r="QQN6" s="172"/>
      <c r="QQO6" s="172"/>
      <c r="QQP6" s="172"/>
      <c r="QQQ6" s="172"/>
      <c r="QQR6" s="172"/>
      <c r="QQS6" s="172"/>
      <c r="QQT6" s="172"/>
      <c r="QQU6" s="172"/>
      <c r="QQV6" s="172"/>
      <c r="QQW6" s="172"/>
      <c r="QQX6" s="172"/>
      <c r="QQY6" s="172"/>
      <c r="QQZ6" s="172"/>
      <c r="QRA6" s="172"/>
      <c r="QRB6" s="172"/>
      <c r="QRC6" s="172"/>
      <c r="QRD6" s="172"/>
      <c r="QRE6" s="172"/>
      <c r="QRF6" s="172"/>
      <c r="QRG6" s="172"/>
      <c r="QRH6" s="172"/>
      <c r="QRI6" s="172"/>
      <c r="QRJ6" s="172"/>
      <c r="QRK6" s="172"/>
      <c r="QRL6" s="172"/>
      <c r="QRM6" s="172"/>
      <c r="QRN6" s="172"/>
      <c r="QRO6" s="172"/>
      <c r="QRP6" s="172"/>
      <c r="QRQ6" s="172"/>
      <c r="QRR6" s="172"/>
      <c r="QRS6" s="172"/>
      <c r="QRT6" s="172"/>
      <c r="QRU6" s="172"/>
      <c r="QRV6" s="172"/>
      <c r="QRW6" s="172"/>
      <c r="QRX6" s="172"/>
      <c r="QRY6" s="172"/>
      <c r="QRZ6" s="172"/>
      <c r="QSA6" s="172"/>
      <c r="QSB6" s="172"/>
      <c r="QSC6" s="172"/>
      <c r="QSD6" s="172"/>
      <c r="QSE6" s="172"/>
      <c r="QSF6" s="172"/>
      <c r="QSG6" s="172"/>
      <c r="QSH6" s="172"/>
      <c r="QSI6" s="172"/>
      <c r="QSJ6" s="172"/>
      <c r="QSK6" s="172"/>
      <c r="QSL6" s="172"/>
      <c r="QSM6" s="172"/>
      <c r="QSN6" s="172"/>
      <c r="QSO6" s="172"/>
      <c r="QSP6" s="172"/>
      <c r="QSQ6" s="172"/>
      <c r="QSR6" s="172"/>
      <c r="QSS6" s="172"/>
      <c r="QST6" s="172"/>
      <c r="QSU6" s="172"/>
      <c r="QSV6" s="172"/>
      <c r="QSW6" s="172"/>
      <c r="QSX6" s="172"/>
      <c r="QSY6" s="172"/>
      <c r="QSZ6" s="172"/>
      <c r="QTA6" s="172"/>
      <c r="QTB6" s="172"/>
      <c r="QTC6" s="172"/>
      <c r="QTD6" s="172"/>
      <c r="QTE6" s="172"/>
      <c r="QTF6" s="172"/>
      <c r="QTG6" s="172"/>
      <c r="QTH6" s="172"/>
      <c r="QTI6" s="172"/>
      <c r="QTJ6" s="172"/>
      <c r="QTK6" s="172"/>
      <c r="QTL6" s="172"/>
      <c r="QTM6" s="172"/>
      <c r="QTN6" s="172"/>
      <c r="QTO6" s="172"/>
      <c r="QTP6" s="172"/>
      <c r="QTQ6" s="172"/>
      <c r="QTR6" s="172"/>
      <c r="QTS6" s="172"/>
      <c r="QTT6" s="172"/>
      <c r="QTU6" s="172"/>
      <c r="QTV6" s="172"/>
      <c r="QTW6" s="172"/>
      <c r="QTX6" s="172"/>
      <c r="QTY6" s="172"/>
      <c r="QTZ6" s="172"/>
      <c r="QUA6" s="172"/>
      <c r="QUB6" s="172"/>
      <c r="QUC6" s="172"/>
      <c r="QUD6" s="172"/>
      <c r="QUE6" s="172"/>
      <c r="QUF6" s="172"/>
      <c r="QUG6" s="172"/>
      <c r="QUH6" s="172"/>
      <c r="QUI6" s="172"/>
      <c r="QUJ6" s="172"/>
      <c r="QUK6" s="172"/>
      <c r="QUL6" s="172"/>
      <c r="QUM6" s="172"/>
      <c r="QUN6" s="172"/>
      <c r="QUO6" s="172"/>
      <c r="QUP6" s="172"/>
      <c r="QUQ6" s="172"/>
      <c r="QUR6" s="172"/>
      <c r="QUS6" s="172"/>
      <c r="QUT6" s="172"/>
      <c r="QUU6" s="172"/>
      <c r="QUV6" s="172"/>
      <c r="QUW6" s="172"/>
      <c r="QUX6" s="172"/>
      <c r="QUY6" s="172"/>
      <c r="QUZ6" s="172"/>
      <c r="QVA6" s="172"/>
      <c r="QVB6" s="172"/>
      <c r="QVC6" s="172"/>
      <c r="QVD6" s="172"/>
      <c r="QVE6" s="172"/>
      <c r="QVF6" s="172"/>
      <c r="QVG6" s="172"/>
      <c r="QVH6" s="172"/>
      <c r="QVI6" s="172"/>
      <c r="QVJ6" s="172"/>
      <c r="QVK6" s="172"/>
      <c r="QVL6" s="172"/>
      <c r="QVM6" s="172"/>
      <c r="QVN6" s="172"/>
      <c r="QVO6" s="172"/>
      <c r="QVP6" s="172"/>
      <c r="QVQ6" s="172"/>
      <c r="QVR6" s="172"/>
      <c r="QVS6" s="172"/>
      <c r="QVT6" s="172"/>
      <c r="QVU6" s="172"/>
      <c r="QVV6" s="172"/>
      <c r="QVW6" s="172"/>
      <c r="QVX6" s="172"/>
      <c r="QVY6" s="172"/>
      <c r="QVZ6" s="172"/>
      <c r="QWA6" s="172"/>
      <c r="QWB6" s="172"/>
      <c r="QWC6" s="172"/>
      <c r="QWD6" s="172"/>
      <c r="QWE6" s="172"/>
      <c r="QWF6" s="172"/>
      <c r="QWG6" s="172"/>
      <c r="QWH6" s="172"/>
      <c r="QWI6" s="172"/>
      <c r="QWJ6" s="172"/>
      <c r="QWK6" s="172"/>
      <c r="QWL6" s="172"/>
      <c r="QWM6" s="172"/>
      <c r="QWN6" s="172"/>
      <c r="QWO6" s="172"/>
      <c r="QWP6" s="172"/>
      <c r="QWQ6" s="172"/>
      <c r="QWR6" s="172"/>
      <c r="QWS6" s="172"/>
      <c r="QWT6" s="172"/>
      <c r="QWU6" s="172"/>
      <c r="QWV6" s="172"/>
      <c r="QWW6" s="172"/>
      <c r="QWX6" s="172"/>
      <c r="QWY6" s="172"/>
      <c r="QWZ6" s="172"/>
      <c r="QXA6" s="172"/>
      <c r="QXB6" s="172"/>
      <c r="QXC6" s="172"/>
      <c r="QXD6" s="172"/>
      <c r="QXE6" s="172"/>
      <c r="QXF6" s="172"/>
      <c r="QXG6" s="172"/>
      <c r="QXH6" s="172"/>
      <c r="QXI6" s="172"/>
      <c r="QXJ6" s="172"/>
      <c r="QXK6" s="172"/>
      <c r="QXL6" s="172"/>
      <c r="QXM6" s="172"/>
      <c r="QXN6" s="172"/>
      <c r="QXO6" s="172"/>
      <c r="QXP6" s="172"/>
      <c r="QXQ6" s="172"/>
      <c r="QXR6" s="172"/>
      <c r="QXS6" s="172"/>
      <c r="QXT6" s="172"/>
      <c r="QXU6" s="172"/>
      <c r="QXV6" s="172"/>
      <c r="QXW6" s="172"/>
      <c r="QXX6" s="172"/>
      <c r="QXY6" s="172"/>
      <c r="QXZ6" s="172"/>
      <c r="QYA6" s="172"/>
      <c r="QYB6" s="172"/>
      <c r="QYC6" s="172"/>
      <c r="QYD6" s="172"/>
      <c r="QYE6" s="172"/>
      <c r="QYF6" s="172"/>
      <c r="QYG6" s="172"/>
      <c r="QYH6" s="172"/>
      <c r="QYI6" s="172"/>
      <c r="QYJ6" s="172"/>
      <c r="QYK6" s="172"/>
      <c r="QYL6" s="172"/>
      <c r="QYM6" s="172"/>
      <c r="QYN6" s="172"/>
      <c r="QYO6" s="172"/>
      <c r="QYP6" s="172"/>
      <c r="QYQ6" s="172"/>
      <c r="QYR6" s="172"/>
      <c r="QYS6" s="172"/>
      <c r="QYT6" s="172"/>
      <c r="QYU6" s="172"/>
      <c r="QYV6" s="172"/>
      <c r="QYW6" s="172"/>
      <c r="QYX6" s="172"/>
      <c r="QYY6" s="172"/>
      <c r="QYZ6" s="172"/>
      <c r="QZA6" s="172"/>
      <c r="QZB6" s="172"/>
      <c r="QZC6" s="172"/>
      <c r="QZD6" s="172"/>
      <c r="QZE6" s="172"/>
      <c r="QZF6" s="172"/>
      <c r="QZG6" s="172"/>
      <c r="QZH6" s="172"/>
      <c r="QZI6" s="172"/>
      <c r="QZJ6" s="172"/>
      <c r="QZK6" s="172"/>
      <c r="QZL6" s="172"/>
      <c r="QZM6" s="172"/>
      <c r="QZN6" s="172"/>
      <c r="QZO6" s="172"/>
      <c r="QZP6" s="172"/>
      <c r="QZQ6" s="172"/>
      <c r="QZR6" s="172"/>
      <c r="QZS6" s="172"/>
      <c r="QZT6" s="172"/>
      <c r="QZU6" s="172"/>
      <c r="QZV6" s="172"/>
      <c r="QZW6" s="172"/>
      <c r="QZX6" s="172"/>
      <c r="QZY6" s="172"/>
      <c r="QZZ6" s="172"/>
      <c r="RAA6" s="172"/>
      <c r="RAB6" s="172"/>
      <c r="RAC6" s="172"/>
      <c r="RAD6" s="172"/>
      <c r="RAE6" s="172"/>
      <c r="RAF6" s="172"/>
      <c r="RAG6" s="172"/>
      <c r="RAH6" s="172"/>
      <c r="RAI6" s="172"/>
      <c r="RAJ6" s="172"/>
      <c r="RAK6" s="172"/>
      <c r="RAL6" s="172"/>
      <c r="RAM6" s="172"/>
      <c r="RAN6" s="172"/>
      <c r="RAO6" s="172"/>
      <c r="RAP6" s="172"/>
      <c r="RAQ6" s="172"/>
      <c r="RAR6" s="172"/>
      <c r="RAS6" s="172"/>
      <c r="RAT6" s="172"/>
      <c r="RAU6" s="172"/>
      <c r="RAV6" s="172"/>
      <c r="RAW6" s="172"/>
      <c r="RAX6" s="172"/>
      <c r="RAY6" s="172"/>
      <c r="RAZ6" s="172"/>
      <c r="RBA6" s="172"/>
      <c r="RBB6" s="172"/>
      <c r="RBC6" s="172"/>
      <c r="RBD6" s="172"/>
      <c r="RBE6" s="172"/>
      <c r="RBF6" s="172"/>
      <c r="RBG6" s="172"/>
      <c r="RBH6" s="172"/>
      <c r="RBI6" s="172"/>
      <c r="RBJ6" s="172"/>
      <c r="RBK6" s="172"/>
      <c r="RBL6" s="172"/>
      <c r="RBM6" s="172"/>
      <c r="RBN6" s="172"/>
      <c r="RBO6" s="172"/>
      <c r="RBP6" s="172"/>
      <c r="RBQ6" s="172"/>
      <c r="RBR6" s="172"/>
      <c r="RBS6" s="172"/>
      <c r="RBT6" s="172"/>
      <c r="RBU6" s="172"/>
      <c r="RBV6" s="172"/>
      <c r="RBW6" s="172"/>
      <c r="RBX6" s="172"/>
      <c r="RBY6" s="172"/>
      <c r="RBZ6" s="172"/>
      <c r="RCA6" s="172"/>
      <c r="RCB6" s="172"/>
      <c r="RCC6" s="172"/>
      <c r="RCD6" s="172"/>
      <c r="RCE6" s="172"/>
      <c r="RCF6" s="172"/>
      <c r="RCG6" s="172"/>
      <c r="RCH6" s="172"/>
      <c r="RCI6" s="172"/>
      <c r="RCJ6" s="172"/>
      <c r="RCK6" s="172"/>
      <c r="RCL6" s="172"/>
      <c r="RCM6" s="172"/>
      <c r="RCN6" s="172"/>
      <c r="RCO6" s="172"/>
      <c r="RCP6" s="172"/>
      <c r="RCQ6" s="172"/>
      <c r="RCR6" s="172"/>
      <c r="RCS6" s="172"/>
      <c r="RCT6" s="172"/>
      <c r="RCU6" s="172"/>
      <c r="RCV6" s="172"/>
      <c r="RCW6" s="172"/>
      <c r="RCX6" s="172"/>
      <c r="RCY6" s="172"/>
      <c r="RCZ6" s="172"/>
      <c r="RDA6" s="172"/>
      <c r="RDB6" s="172"/>
      <c r="RDC6" s="172"/>
      <c r="RDD6" s="172"/>
      <c r="RDE6" s="172"/>
      <c r="RDF6" s="172"/>
      <c r="RDG6" s="172"/>
      <c r="RDH6" s="172"/>
      <c r="RDI6" s="172"/>
      <c r="RDJ6" s="172"/>
      <c r="RDK6" s="172"/>
      <c r="RDL6" s="172"/>
      <c r="RDM6" s="172"/>
      <c r="RDN6" s="172"/>
      <c r="RDO6" s="172"/>
      <c r="RDP6" s="172"/>
      <c r="RDQ6" s="172"/>
      <c r="RDR6" s="172"/>
      <c r="RDS6" s="172"/>
      <c r="RDT6" s="172"/>
      <c r="RDU6" s="172"/>
      <c r="RDV6" s="172"/>
      <c r="RDW6" s="172"/>
      <c r="RDX6" s="172"/>
      <c r="RDY6" s="172"/>
      <c r="RDZ6" s="172"/>
      <c r="REA6" s="172"/>
      <c r="REB6" s="172"/>
      <c r="REC6" s="172"/>
      <c r="RED6" s="172"/>
      <c r="REE6" s="172"/>
      <c r="REF6" s="172"/>
      <c r="REG6" s="172"/>
      <c r="REH6" s="172"/>
      <c r="REI6" s="172"/>
      <c r="REJ6" s="172"/>
      <c r="REK6" s="172"/>
      <c r="REL6" s="172"/>
      <c r="REM6" s="172"/>
      <c r="REN6" s="172"/>
      <c r="REO6" s="172"/>
      <c r="REP6" s="172"/>
      <c r="REQ6" s="172"/>
      <c r="RER6" s="172"/>
      <c r="RES6" s="172"/>
      <c r="RET6" s="172"/>
      <c r="REU6" s="172"/>
      <c r="REV6" s="172"/>
      <c r="REW6" s="172"/>
      <c r="REX6" s="172"/>
      <c r="REY6" s="172"/>
      <c r="REZ6" s="172"/>
      <c r="RFA6" s="172"/>
      <c r="RFB6" s="172"/>
      <c r="RFC6" s="172"/>
      <c r="RFD6" s="172"/>
      <c r="RFE6" s="172"/>
      <c r="RFF6" s="172"/>
      <c r="RFG6" s="172"/>
      <c r="RFH6" s="172"/>
      <c r="RFI6" s="172"/>
      <c r="RFJ6" s="172"/>
      <c r="RFK6" s="172"/>
      <c r="RFL6" s="172"/>
      <c r="RFM6" s="172"/>
      <c r="RFN6" s="172"/>
      <c r="RFO6" s="172"/>
      <c r="RFP6" s="172"/>
      <c r="RFQ6" s="172"/>
      <c r="RFR6" s="172"/>
      <c r="RFS6" s="172"/>
      <c r="RFT6" s="172"/>
      <c r="RFU6" s="172"/>
      <c r="RFV6" s="172"/>
      <c r="RFW6" s="172"/>
      <c r="RFX6" s="172"/>
      <c r="RFY6" s="172"/>
      <c r="RFZ6" s="172"/>
      <c r="RGA6" s="172"/>
      <c r="RGB6" s="172"/>
      <c r="RGC6" s="172"/>
      <c r="RGD6" s="172"/>
      <c r="RGE6" s="172"/>
      <c r="RGF6" s="172"/>
      <c r="RGG6" s="172"/>
      <c r="RGH6" s="172"/>
      <c r="RGI6" s="172"/>
      <c r="RGJ6" s="172"/>
      <c r="RGK6" s="172"/>
      <c r="RGL6" s="172"/>
      <c r="RGM6" s="172"/>
      <c r="RGN6" s="172"/>
      <c r="RGO6" s="172"/>
      <c r="RGP6" s="172"/>
      <c r="RGQ6" s="172"/>
      <c r="RGR6" s="172"/>
      <c r="RGS6" s="172"/>
      <c r="RGT6" s="172"/>
      <c r="RGU6" s="172"/>
      <c r="RGV6" s="172"/>
      <c r="RGW6" s="172"/>
      <c r="RGX6" s="172"/>
      <c r="RGY6" s="172"/>
      <c r="RGZ6" s="172"/>
      <c r="RHA6" s="172"/>
      <c r="RHB6" s="172"/>
      <c r="RHC6" s="172"/>
      <c r="RHD6" s="172"/>
      <c r="RHE6" s="172"/>
      <c r="RHF6" s="172"/>
      <c r="RHG6" s="172"/>
      <c r="RHH6" s="172"/>
      <c r="RHI6" s="172"/>
      <c r="RHJ6" s="172"/>
      <c r="RHK6" s="172"/>
      <c r="RHL6" s="172"/>
      <c r="RHM6" s="172"/>
      <c r="RHN6" s="172"/>
      <c r="RHO6" s="172"/>
      <c r="RHP6" s="172"/>
      <c r="RHQ6" s="172"/>
      <c r="RHR6" s="172"/>
      <c r="RHS6" s="172"/>
      <c r="RHT6" s="172"/>
      <c r="RHU6" s="172"/>
      <c r="RHV6" s="172"/>
      <c r="RHW6" s="172"/>
      <c r="RHX6" s="172"/>
      <c r="RHY6" s="172"/>
      <c r="RHZ6" s="172"/>
      <c r="RIA6" s="172"/>
      <c r="RIB6" s="172"/>
      <c r="RIC6" s="172"/>
      <c r="RID6" s="172"/>
      <c r="RIE6" s="172"/>
      <c r="RIF6" s="172"/>
      <c r="RIG6" s="172"/>
      <c r="RIH6" s="172"/>
      <c r="RII6" s="172"/>
      <c r="RIJ6" s="172"/>
      <c r="RIK6" s="172"/>
      <c r="RIL6" s="172"/>
      <c r="RIM6" s="172"/>
      <c r="RIN6" s="172"/>
      <c r="RIO6" s="172"/>
      <c r="RIP6" s="172"/>
      <c r="RIQ6" s="172"/>
      <c r="RIR6" s="172"/>
      <c r="RIS6" s="172"/>
      <c r="RIT6" s="172"/>
      <c r="RIU6" s="172"/>
      <c r="RIV6" s="172"/>
      <c r="RIW6" s="172"/>
      <c r="RIX6" s="172"/>
      <c r="RIY6" s="172"/>
      <c r="RIZ6" s="172"/>
      <c r="RJA6" s="172"/>
      <c r="RJB6" s="172"/>
      <c r="RJC6" s="172"/>
      <c r="RJD6" s="172"/>
      <c r="RJE6" s="172"/>
      <c r="RJF6" s="172"/>
      <c r="RJG6" s="172"/>
      <c r="RJH6" s="172"/>
      <c r="RJI6" s="172"/>
      <c r="RJJ6" s="172"/>
      <c r="RJK6" s="172"/>
      <c r="RJL6" s="172"/>
      <c r="RJM6" s="172"/>
      <c r="RJN6" s="172"/>
      <c r="RJO6" s="172"/>
      <c r="RJP6" s="172"/>
      <c r="RJQ6" s="172"/>
      <c r="RJR6" s="172"/>
      <c r="RJS6" s="172"/>
      <c r="RJT6" s="172"/>
      <c r="RJU6" s="172"/>
      <c r="RJV6" s="172"/>
      <c r="RJW6" s="172"/>
      <c r="RJX6" s="172"/>
      <c r="RJY6" s="172"/>
      <c r="RJZ6" s="172"/>
      <c r="RKA6" s="172"/>
      <c r="RKB6" s="172"/>
      <c r="RKC6" s="172"/>
      <c r="RKD6" s="172"/>
      <c r="RKE6" s="172"/>
      <c r="RKF6" s="172"/>
      <c r="RKG6" s="172"/>
      <c r="RKH6" s="172"/>
      <c r="RKI6" s="172"/>
      <c r="RKJ6" s="172"/>
      <c r="RKK6" s="172"/>
      <c r="RKL6" s="172"/>
      <c r="RKM6" s="172"/>
      <c r="RKN6" s="172"/>
      <c r="RKO6" s="172"/>
      <c r="RKP6" s="172"/>
      <c r="RKQ6" s="172"/>
      <c r="RKR6" s="172"/>
      <c r="RKS6" s="172"/>
      <c r="RKT6" s="172"/>
      <c r="RKU6" s="172"/>
      <c r="RKV6" s="172"/>
      <c r="RKW6" s="172"/>
      <c r="RKX6" s="172"/>
      <c r="RKY6" s="172"/>
      <c r="RKZ6" s="172"/>
      <c r="RLA6" s="172"/>
      <c r="RLB6" s="172"/>
      <c r="RLC6" s="172"/>
      <c r="RLD6" s="172"/>
      <c r="RLE6" s="172"/>
      <c r="RLF6" s="172"/>
      <c r="RLG6" s="172"/>
      <c r="RLH6" s="172"/>
      <c r="RLI6" s="172"/>
      <c r="RLJ6" s="172"/>
      <c r="RLK6" s="172"/>
      <c r="RLL6" s="172"/>
      <c r="RLM6" s="172"/>
      <c r="RLN6" s="172"/>
      <c r="RLO6" s="172"/>
      <c r="RLP6" s="172"/>
      <c r="RLQ6" s="172"/>
      <c r="RLR6" s="172"/>
      <c r="RLS6" s="172"/>
      <c r="RLT6" s="172"/>
      <c r="RLU6" s="172"/>
      <c r="RLV6" s="172"/>
      <c r="RLW6" s="172"/>
      <c r="RLX6" s="172"/>
      <c r="RLY6" s="172"/>
      <c r="RLZ6" s="172"/>
      <c r="RMA6" s="172"/>
      <c r="RMB6" s="172"/>
      <c r="RMC6" s="172"/>
      <c r="RMD6" s="172"/>
      <c r="RME6" s="172"/>
      <c r="RMF6" s="172"/>
      <c r="RMG6" s="172"/>
      <c r="RMH6" s="172"/>
      <c r="RMI6" s="172"/>
      <c r="RMJ6" s="172"/>
      <c r="RMK6" s="172"/>
      <c r="RML6" s="172"/>
      <c r="RMM6" s="172"/>
      <c r="RMN6" s="172"/>
      <c r="RMO6" s="172"/>
      <c r="RMP6" s="172"/>
      <c r="RMQ6" s="172"/>
      <c r="RMR6" s="172"/>
      <c r="RMS6" s="172"/>
      <c r="RMT6" s="172"/>
      <c r="RMU6" s="172"/>
      <c r="RMV6" s="172"/>
      <c r="RMW6" s="172"/>
      <c r="RMX6" s="172"/>
      <c r="RMY6" s="172"/>
      <c r="RMZ6" s="172"/>
      <c r="RNA6" s="172"/>
      <c r="RNB6" s="172"/>
      <c r="RNC6" s="172"/>
      <c r="RND6" s="172"/>
      <c r="RNE6" s="172"/>
      <c r="RNF6" s="172"/>
      <c r="RNG6" s="172"/>
      <c r="RNH6" s="172"/>
      <c r="RNI6" s="172"/>
      <c r="RNJ6" s="172"/>
      <c r="RNK6" s="172"/>
      <c r="RNL6" s="172"/>
      <c r="RNM6" s="172"/>
      <c r="RNN6" s="172"/>
      <c r="RNO6" s="172"/>
      <c r="RNP6" s="172"/>
      <c r="RNQ6" s="172"/>
      <c r="RNR6" s="172"/>
      <c r="RNS6" s="172"/>
      <c r="RNT6" s="172"/>
      <c r="RNU6" s="172"/>
      <c r="RNV6" s="172"/>
      <c r="RNW6" s="172"/>
      <c r="RNX6" s="172"/>
      <c r="RNY6" s="172"/>
      <c r="RNZ6" s="172"/>
      <c r="ROA6" s="172"/>
      <c r="ROB6" s="172"/>
      <c r="ROC6" s="172"/>
      <c r="ROD6" s="172"/>
      <c r="ROE6" s="172"/>
      <c r="ROF6" s="172"/>
      <c r="ROG6" s="172"/>
      <c r="ROH6" s="172"/>
      <c r="ROI6" s="172"/>
      <c r="ROJ6" s="172"/>
      <c r="ROK6" s="172"/>
      <c r="ROL6" s="172"/>
      <c r="ROM6" s="172"/>
      <c r="RON6" s="172"/>
      <c r="ROO6" s="172"/>
      <c r="ROP6" s="172"/>
      <c r="ROQ6" s="172"/>
      <c r="ROR6" s="172"/>
      <c r="ROS6" s="172"/>
      <c r="ROT6" s="172"/>
      <c r="ROU6" s="172"/>
      <c r="ROV6" s="172"/>
      <c r="ROW6" s="172"/>
      <c r="ROX6" s="172"/>
      <c r="ROY6" s="172"/>
      <c r="ROZ6" s="172"/>
      <c r="RPA6" s="172"/>
      <c r="RPB6" s="172"/>
      <c r="RPC6" s="172"/>
      <c r="RPD6" s="172"/>
      <c r="RPE6" s="172"/>
      <c r="RPF6" s="172"/>
      <c r="RPG6" s="172"/>
      <c r="RPH6" s="172"/>
      <c r="RPI6" s="172"/>
      <c r="RPJ6" s="172"/>
      <c r="RPK6" s="172"/>
      <c r="RPL6" s="172"/>
      <c r="RPM6" s="172"/>
      <c r="RPN6" s="172"/>
      <c r="RPO6" s="172"/>
      <c r="RPP6" s="172"/>
      <c r="RPQ6" s="172"/>
      <c r="RPR6" s="172"/>
      <c r="RPS6" s="172"/>
      <c r="RPT6" s="172"/>
      <c r="RPU6" s="172"/>
      <c r="RPV6" s="172"/>
      <c r="RPW6" s="172"/>
      <c r="RPX6" s="172"/>
      <c r="RPY6" s="172"/>
      <c r="RPZ6" s="172"/>
      <c r="RQA6" s="172"/>
      <c r="RQB6" s="172"/>
      <c r="RQC6" s="172"/>
      <c r="RQD6" s="172"/>
      <c r="RQE6" s="172"/>
      <c r="RQF6" s="172"/>
      <c r="RQG6" s="172"/>
      <c r="RQH6" s="172"/>
      <c r="RQI6" s="172"/>
      <c r="RQJ6" s="172"/>
      <c r="RQK6" s="172"/>
      <c r="RQL6" s="172"/>
      <c r="RQM6" s="172"/>
      <c r="RQN6" s="172"/>
      <c r="RQO6" s="172"/>
      <c r="RQP6" s="172"/>
      <c r="RQQ6" s="172"/>
      <c r="RQR6" s="172"/>
      <c r="RQS6" s="172"/>
      <c r="RQT6" s="172"/>
      <c r="RQU6" s="172"/>
      <c r="RQV6" s="172"/>
      <c r="RQW6" s="172"/>
      <c r="RQX6" s="172"/>
      <c r="RQY6" s="172"/>
      <c r="RQZ6" s="172"/>
      <c r="RRA6" s="172"/>
      <c r="RRB6" s="172"/>
      <c r="RRC6" s="172"/>
      <c r="RRD6" s="172"/>
      <c r="RRE6" s="172"/>
      <c r="RRF6" s="172"/>
      <c r="RRG6" s="172"/>
      <c r="RRH6" s="172"/>
      <c r="RRI6" s="172"/>
      <c r="RRJ6" s="172"/>
      <c r="RRK6" s="172"/>
      <c r="RRL6" s="172"/>
      <c r="RRM6" s="172"/>
      <c r="RRN6" s="172"/>
      <c r="RRO6" s="172"/>
      <c r="RRP6" s="172"/>
      <c r="RRQ6" s="172"/>
      <c r="RRR6" s="172"/>
      <c r="RRS6" s="172"/>
      <c r="RRT6" s="172"/>
      <c r="RRU6" s="172"/>
      <c r="RRV6" s="172"/>
      <c r="RRW6" s="172"/>
      <c r="RRX6" s="172"/>
      <c r="RRY6" s="172"/>
      <c r="RRZ6" s="172"/>
      <c r="RSA6" s="172"/>
      <c r="RSB6" s="172"/>
      <c r="RSC6" s="172"/>
      <c r="RSD6" s="172"/>
      <c r="RSE6" s="172"/>
      <c r="RSF6" s="172"/>
      <c r="RSG6" s="172"/>
      <c r="RSH6" s="172"/>
      <c r="RSI6" s="172"/>
      <c r="RSJ6" s="172"/>
      <c r="RSK6" s="172"/>
      <c r="RSL6" s="172"/>
      <c r="RSM6" s="172"/>
      <c r="RSN6" s="172"/>
      <c r="RSO6" s="172"/>
      <c r="RSP6" s="172"/>
      <c r="RSQ6" s="172"/>
      <c r="RSR6" s="172"/>
      <c r="RSS6" s="172"/>
      <c r="RST6" s="172"/>
      <c r="RSU6" s="172"/>
      <c r="RSV6" s="172"/>
      <c r="RSW6" s="172"/>
      <c r="RSX6" s="172"/>
      <c r="RSY6" s="172"/>
      <c r="RSZ6" s="172"/>
      <c r="RTA6" s="172"/>
      <c r="RTB6" s="172"/>
      <c r="RTC6" s="172"/>
      <c r="RTD6" s="172"/>
      <c r="RTE6" s="172"/>
      <c r="RTF6" s="172"/>
      <c r="RTG6" s="172"/>
      <c r="RTH6" s="172"/>
      <c r="RTI6" s="172"/>
      <c r="RTJ6" s="172"/>
      <c r="RTK6" s="172"/>
      <c r="RTL6" s="172"/>
      <c r="RTM6" s="172"/>
      <c r="RTN6" s="172"/>
      <c r="RTO6" s="172"/>
      <c r="RTP6" s="172"/>
      <c r="RTQ6" s="172"/>
      <c r="RTR6" s="172"/>
      <c r="RTS6" s="172"/>
      <c r="RTT6" s="172"/>
      <c r="RTU6" s="172"/>
      <c r="RTV6" s="172"/>
      <c r="RTW6" s="172"/>
      <c r="RTX6" s="172"/>
      <c r="RTY6" s="172"/>
      <c r="RTZ6" s="172"/>
      <c r="RUA6" s="172"/>
      <c r="RUB6" s="172"/>
      <c r="RUC6" s="172"/>
      <c r="RUD6" s="172"/>
      <c r="RUE6" s="172"/>
      <c r="RUF6" s="172"/>
      <c r="RUG6" s="172"/>
      <c r="RUH6" s="172"/>
      <c r="RUI6" s="172"/>
      <c r="RUJ6" s="172"/>
      <c r="RUK6" s="172"/>
      <c r="RUL6" s="172"/>
      <c r="RUM6" s="172"/>
      <c r="RUN6" s="172"/>
      <c r="RUO6" s="172"/>
      <c r="RUP6" s="172"/>
      <c r="RUQ6" s="172"/>
      <c r="RUR6" s="172"/>
      <c r="RUS6" s="172"/>
      <c r="RUT6" s="172"/>
      <c r="RUU6" s="172"/>
      <c r="RUV6" s="172"/>
      <c r="RUW6" s="172"/>
      <c r="RUX6" s="172"/>
      <c r="RUY6" s="172"/>
      <c r="RUZ6" s="172"/>
      <c r="RVA6" s="172"/>
      <c r="RVB6" s="172"/>
      <c r="RVC6" s="172"/>
      <c r="RVD6" s="172"/>
      <c r="RVE6" s="172"/>
      <c r="RVF6" s="172"/>
      <c r="RVG6" s="172"/>
      <c r="RVH6" s="172"/>
      <c r="RVI6" s="172"/>
      <c r="RVJ6" s="172"/>
      <c r="RVK6" s="172"/>
      <c r="RVL6" s="172"/>
      <c r="RVM6" s="172"/>
      <c r="RVN6" s="172"/>
      <c r="RVO6" s="172"/>
      <c r="RVP6" s="172"/>
      <c r="RVQ6" s="172"/>
      <c r="RVR6" s="172"/>
      <c r="RVS6" s="172"/>
      <c r="RVT6" s="172"/>
      <c r="RVU6" s="172"/>
      <c r="RVV6" s="172"/>
      <c r="RVW6" s="172"/>
      <c r="RVX6" s="172"/>
      <c r="RVY6" s="172"/>
      <c r="RVZ6" s="172"/>
      <c r="RWA6" s="172"/>
      <c r="RWB6" s="172"/>
      <c r="RWC6" s="172"/>
      <c r="RWD6" s="172"/>
      <c r="RWE6" s="172"/>
      <c r="RWF6" s="172"/>
      <c r="RWG6" s="172"/>
      <c r="RWH6" s="172"/>
      <c r="RWI6" s="172"/>
      <c r="RWJ6" s="172"/>
      <c r="RWK6" s="172"/>
      <c r="RWL6" s="172"/>
      <c r="RWM6" s="172"/>
      <c r="RWN6" s="172"/>
      <c r="RWO6" s="172"/>
      <c r="RWP6" s="172"/>
      <c r="RWQ6" s="172"/>
      <c r="RWR6" s="172"/>
      <c r="RWS6" s="172"/>
      <c r="RWT6" s="172"/>
      <c r="RWU6" s="172"/>
      <c r="RWV6" s="172"/>
      <c r="RWW6" s="172"/>
      <c r="RWX6" s="172"/>
      <c r="RWY6" s="172"/>
      <c r="RWZ6" s="172"/>
      <c r="RXA6" s="172"/>
      <c r="RXB6" s="172"/>
      <c r="RXC6" s="172"/>
      <c r="RXD6" s="172"/>
      <c r="RXE6" s="172"/>
      <c r="RXF6" s="172"/>
      <c r="RXG6" s="172"/>
      <c r="RXH6" s="172"/>
      <c r="RXI6" s="172"/>
      <c r="RXJ6" s="172"/>
      <c r="RXK6" s="172"/>
      <c r="RXL6" s="172"/>
      <c r="RXM6" s="172"/>
      <c r="RXN6" s="172"/>
      <c r="RXO6" s="172"/>
      <c r="RXP6" s="172"/>
      <c r="RXQ6" s="172"/>
      <c r="RXR6" s="172"/>
      <c r="RXS6" s="172"/>
      <c r="RXT6" s="172"/>
      <c r="RXU6" s="172"/>
      <c r="RXV6" s="172"/>
      <c r="RXW6" s="172"/>
      <c r="RXX6" s="172"/>
      <c r="RXY6" s="172"/>
      <c r="RXZ6" s="172"/>
      <c r="RYA6" s="172"/>
      <c r="RYB6" s="172"/>
      <c r="RYC6" s="172"/>
      <c r="RYD6" s="172"/>
      <c r="RYE6" s="172"/>
      <c r="RYF6" s="172"/>
      <c r="RYG6" s="172"/>
      <c r="RYH6" s="172"/>
      <c r="RYI6" s="172"/>
      <c r="RYJ6" s="172"/>
      <c r="RYK6" s="172"/>
      <c r="RYL6" s="172"/>
      <c r="RYM6" s="172"/>
      <c r="RYN6" s="172"/>
      <c r="RYO6" s="172"/>
      <c r="RYP6" s="172"/>
      <c r="RYQ6" s="172"/>
      <c r="RYR6" s="172"/>
      <c r="RYS6" s="172"/>
      <c r="RYT6" s="172"/>
      <c r="RYU6" s="172"/>
      <c r="RYV6" s="172"/>
      <c r="RYW6" s="172"/>
      <c r="RYX6" s="172"/>
      <c r="RYY6" s="172"/>
      <c r="RYZ6" s="172"/>
      <c r="RZA6" s="172"/>
      <c r="RZB6" s="172"/>
      <c r="RZC6" s="172"/>
      <c r="RZD6" s="172"/>
      <c r="RZE6" s="172"/>
      <c r="RZF6" s="172"/>
      <c r="RZG6" s="172"/>
      <c r="RZH6" s="172"/>
      <c r="RZI6" s="172"/>
      <c r="RZJ6" s="172"/>
      <c r="RZK6" s="172"/>
      <c r="RZL6" s="172"/>
      <c r="RZM6" s="172"/>
      <c r="RZN6" s="172"/>
      <c r="RZO6" s="172"/>
      <c r="RZP6" s="172"/>
      <c r="RZQ6" s="172"/>
      <c r="RZR6" s="172"/>
      <c r="RZS6" s="172"/>
      <c r="RZT6" s="172"/>
      <c r="RZU6" s="172"/>
      <c r="RZV6" s="172"/>
      <c r="RZW6" s="172"/>
      <c r="RZX6" s="172"/>
      <c r="RZY6" s="172"/>
      <c r="RZZ6" s="172"/>
      <c r="SAA6" s="172"/>
      <c r="SAB6" s="172"/>
      <c r="SAC6" s="172"/>
      <c r="SAD6" s="172"/>
      <c r="SAE6" s="172"/>
      <c r="SAF6" s="172"/>
      <c r="SAG6" s="172"/>
      <c r="SAH6" s="172"/>
      <c r="SAI6" s="172"/>
      <c r="SAJ6" s="172"/>
      <c r="SAK6" s="172"/>
      <c r="SAL6" s="172"/>
      <c r="SAM6" s="172"/>
      <c r="SAN6" s="172"/>
      <c r="SAO6" s="172"/>
      <c r="SAP6" s="172"/>
      <c r="SAQ6" s="172"/>
      <c r="SAR6" s="172"/>
      <c r="SAS6" s="172"/>
      <c r="SAT6" s="172"/>
      <c r="SAU6" s="172"/>
      <c r="SAV6" s="172"/>
      <c r="SAW6" s="172"/>
      <c r="SAX6" s="172"/>
      <c r="SAY6" s="172"/>
      <c r="SAZ6" s="172"/>
      <c r="SBA6" s="172"/>
      <c r="SBB6" s="172"/>
      <c r="SBC6" s="172"/>
      <c r="SBD6" s="172"/>
      <c r="SBE6" s="172"/>
      <c r="SBF6" s="172"/>
      <c r="SBG6" s="172"/>
      <c r="SBH6" s="172"/>
      <c r="SBI6" s="172"/>
      <c r="SBJ6" s="172"/>
      <c r="SBK6" s="172"/>
      <c r="SBL6" s="172"/>
      <c r="SBM6" s="172"/>
      <c r="SBN6" s="172"/>
      <c r="SBO6" s="172"/>
      <c r="SBP6" s="172"/>
      <c r="SBQ6" s="172"/>
      <c r="SBR6" s="172"/>
      <c r="SBS6" s="172"/>
      <c r="SBT6" s="172"/>
      <c r="SBU6" s="172"/>
      <c r="SBV6" s="172"/>
      <c r="SBW6" s="172"/>
      <c r="SBX6" s="172"/>
      <c r="SBY6" s="172"/>
      <c r="SBZ6" s="172"/>
      <c r="SCA6" s="172"/>
      <c r="SCB6" s="172"/>
      <c r="SCC6" s="172"/>
      <c r="SCD6" s="172"/>
      <c r="SCE6" s="172"/>
      <c r="SCF6" s="172"/>
      <c r="SCG6" s="172"/>
      <c r="SCH6" s="172"/>
      <c r="SCI6" s="172"/>
      <c r="SCJ6" s="172"/>
      <c r="SCK6" s="172"/>
      <c r="SCL6" s="172"/>
      <c r="SCM6" s="172"/>
      <c r="SCN6" s="172"/>
      <c r="SCO6" s="172"/>
      <c r="SCP6" s="172"/>
      <c r="SCQ6" s="172"/>
      <c r="SCR6" s="172"/>
      <c r="SCS6" s="172"/>
      <c r="SCT6" s="172"/>
      <c r="SCU6" s="172"/>
      <c r="SCV6" s="172"/>
      <c r="SCW6" s="172"/>
      <c r="SCX6" s="172"/>
      <c r="SCY6" s="172"/>
      <c r="SCZ6" s="172"/>
      <c r="SDA6" s="172"/>
      <c r="SDB6" s="172"/>
      <c r="SDC6" s="172"/>
      <c r="SDD6" s="172"/>
      <c r="SDE6" s="172"/>
      <c r="SDF6" s="172"/>
      <c r="SDG6" s="172"/>
      <c r="SDH6" s="172"/>
      <c r="SDI6" s="172"/>
      <c r="SDJ6" s="172"/>
      <c r="SDK6" s="172"/>
      <c r="SDL6" s="172"/>
      <c r="SDM6" s="172"/>
      <c r="SDN6" s="172"/>
      <c r="SDO6" s="172"/>
      <c r="SDP6" s="172"/>
      <c r="SDQ6" s="172"/>
      <c r="SDR6" s="172"/>
      <c r="SDS6" s="172"/>
      <c r="SDT6" s="172"/>
      <c r="SDU6" s="172"/>
      <c r="SDV6" s="172"/>
      <c r="SDW6" s="172"/>
      <c r="SDX6" s="172"/>
      <c r="SDY6" s="172"/>
      <c r="SDZ6" s="172"/>
      <c r="SEA6" s="172"/>
      <c r="SEB6" s="172"/>
      <c r="SEC6" s="172"/>
      <c r="SED6" s="172"/>
      <c r="SEE6" s="172"/>
      <c r="SEF6" s="172"/>
      <c r="SEG6" s="172"/>
      <c r="SEH6" s="172"/>
      <c r="SEI6" s="172"/>
      <c r="SEJ6" s="172"/>
      <c r="SEK6" s="172"/>
      <c r="SEL6" s="172"/>
      <c r="SEM6" s="172"/>
      <c r="SEN6" s="172"/>
      <c r="SEO6" s="172"/>
      <c r="SEP6" s="172"/>
      <c r="SEQ6" s="172"/>
      <c r="SER6" s="172"/>
      <c r="SES6" s="172"/>
      <c r="SET6" s="172"/>
      <c r="SEU6" s="172"/>
      <c r="SEV6" s="172"/>
      <c r="SEW6" s="172"/>
      <c r="SEX6" s="172"/>
      <c r="SEY6" s="172"/>
      <c r="SEZ6" s="172"/>
      <c r="SFA6" s="172"/>
      <c r="SFB6" s="172"/>
      <c r="SFC6" s="172"/>
      <c r="SFD6" s="172"/>
      <c r="SFE6" s="172"/>
      <c r="SFF6" s="172"/>
      <c r="SFG6" s="172"/>
      <c r="SFH6" s="172"/>
      <c r="SFI6" s="172"/>
      <c r="SFJ6" s="172"/>
      <c r="SFK6" s="172"/>
      <c r="SFL6" s="172"/>
      <c r="SFM6" s="172"/>
      <c r="SFN6" s="172"/>
      <c r="SFO6" s="172"/>
      <c r="SFP6" s="172"/>
      <c r="SFQ6" s="172"/>
      <c r="SFR6" s="172"/>
      <c r="SFS6" s="172"/>
      <c r="SFT6" s="172"/>
      <c r="SFU6" s="172"/>
      <c r="SFV6" s="172"/>
      <c r="SFW6" s="172"/>
      <c r="SFX6" s="172"/>
      <c r="SFY6" s="172"/>
      <c r="SFZ6" s="172"/>
      <c r="SGA6" s="172"/>
      <c r="SGB6" s="172"/>
      <c r="SGC6" s="172"/>
      <c r="SGD6" s="172"/>
      <c r="SGE6" s="172"/>
      <c r="SGF6" s="172"/>
      <c r="SGG6" s="172"/>
      <c r="SGH6" s="172"/>
      <c r="SGI6" s="172"/>
      <c r="SGJ6" s="172"/>
      <c r="SGK6" s="172"/>
      <c r="SGL6" s="172"/>
      <c r="SGM6" s="172"/>
      <c r="SGN6" s="172"/>
      <c r="SGO6" s="172"/>
      <c r="SGP6" s="172"/>
      <c r="SGQ6" s="172"/>
      <c r="SGR6" s="172"/>
      <c r="SGS6" s="172"/>
      <c r="SGT6" s="172"/>
      <c r="SGU6" s="172"/>
      <c r="SGV6" s="172"/>
      <c r="SGW6" s="172"/>
      <c r="SGX6" s="172"/>
      <c r="SGY6" s="172"/>
      <c r="SGZ6" s="172"/>
      <c r="SHA6" s="172"/>
      <c r="SHB6" s="172"/>
      <c r="SHC6" s="172"/>
      <c r="SHD6" s="172"/>
      <c r="SHE6" s="172"/>
      <c r="SHF6" s="172"/>
      <c r="SHG6" s="172"/>
      <c r="SHH6" s="172"/>
      <c r="SHI6" s="172"/>
      <c r="SHJ6" s="172"/>
      <c r="SHK6" s="172"/>
      <c r="SHL6" s="172"/>
      <c r="SHM6" s="172"/>
      <c r="SHN6" s="172"/>
      <c r="SHO6" s="172"/>
      <c r="SHP6" s="172"/>
      <c r="SHQ6" s="172"/>
      <c r="SHR6" s="172"/>
      <c r="SHS6" s="172"/>
      <c r="SHT6" s="172"/>
      <c r="SHU6" s="172"/>
      <c r="SHV6" s="172"/>
      <c r="SHW6" s="172"/>
      <c r="SHX6" s="172"/>
      <c r="SHY6" s="172"/>
      <c r="SHZ6" s="172"/>
      <c r="SIA6" s="172"/>
      <c r="SIB6" s="172"/>
      <c r="SIC6" s="172"/>
      <c r="SID6" s="172"/>
      <c r="SIE6" s="172"/>
      <c r="SIF6" s="172"/>
      <c r="SIG6" s="172"/>
      <c r="SIH6" s="172"/>
      <c r="SII6" s="172"/>
      <c r="SIJ6" s="172"/>
      <c r="SIK6" s="172"/>
      <c r="SIL6" s="172"/>
      <c r="SIM6" s="172"/>
      <c r="SIN6" s="172"/>
      <c r="SIO6" s="172"/>
      <c r="SIP6" s="172"/>
      <c r="SIQ6" s="172"/>
      <c r="SIR6" s="172"/>
      <c r="SIS6" s="172"/>
      <c r="SIT6" s="172"/>
      <c r="SIU6" s="172"/>
      <c r="SIV6" s="172"/>
      <c r="SIW6" s="172"/>
      <c r="SIX6" s="172"/>
      <c r="SIY6" s="172"/>
      <c r="SIZ6" s="172"/>
      <c r="SJA6" s="172"/>
      <c r="SJB6" s="172"/>
      <c r="SJC6" s="172"/>
      <c r="SJD6" s="172"/>
      <c r="SJE6" s="172"/>
      <c r="SJF6" s="172"/>
      <c r="SJG6" s="172"/>
      <c r="SJH6" s="172"/>
      <c r="SJI6" s="172"/>
      <c r="SJJ6" s="172"/>
      <c r="SJK6" s="172"/>
      <c r="SJL6" s="172"/>
      <c r="SJM6" s="172"/>
      <c r="SJN6" s="172"/>
      <c r="SJO6" s="172"/>
      <c r="SJP6" s="172"/>
      <c r="SJQ6" s="172"/>
      <c r="SJR6" s="172"/>
      <c r="SJS6" s="172"/>
      <c r="SJT6" s="172"/>
      <c r="SJU6" s="172"/>
      <c r="SJV6" s="172"/>
      <c r="SJW6" s="172"/>
      <c r="SJX6" s="172"/>
      <c r="SJY6" s="172"/>
      <c r="SJZ6" s="172"/>
      <c r="SKA6" s="172"/>
      <c r="SKB6" s="172"/>
      <c r="SKC6" s="172"/>
      <c r="SKD6" s="172"/>
      <c r="SKE6" s="172"/>
      <c r="SKF6" s="172"/>
      <c r="SKG6" s="172"/>
      <c r="SKH6" s="172"/>
      <c r="SKI6" s="172"/>
      <c r="SKJ6" s="172"/>
      <c r="SKK6" s="172"/>
      <c r="SKL6" s="172"/>
      <c r="SKM6" s="172"/>
      <c r="SKN6" s="172"/>
      <c r="SKO6" s="172"/>
      <c r="SKP6" s="172"/>
      <c r="SKQ6" s="172"/>
      <c r="SKR6" s="172"/>
      <c r="SKS6" s="172"/>
      <c r="SKT6" s="172"/>
      <c r="SKU6" s="172"/>
      <c r="SKV6" s="172"/>
      <c r="SKW6" s="172"/>
      <c r="SKX6" s="172"/>
      <c r="SKY6" s="172"/>
      <c r="SKZ6" s="172"/>
      <c r="SLA6" s="172"/>
      <c r="SLB6" s="172"/>
      <c r="SLC6" s="172"/>
      <c r="SLD6" s="172"/>
      <c r="SLE6" s="172"/>
      <c r="SLF6" s="172"/>
      <c r="SLG6" s="172"/>
      <c r="SLH6" s="172"/>
      <c r="SLI6" s="172"/>
      <c r="SLJ6" s="172"/>
      <c r="SLK6" s="172"/>
      <c r="SLL6" s="172"/>
      <c r="SLM6" s="172"/>
      <c r="SLN6" s="172"/>
      <c r="SLO6" s="172"/>
      <c r="SLP6" s="172"/>
      <c r="SLQ6" s="172"/>
      <c r="SLR6" s="172"/>
      <c r="SLS6" s="172"/>
      <c r="SLT6" s="172"/>
      <c r="SLU6" s="172"/>
      <c r="SLV6" s="172"/>
      <c r="SLW6" s="172"/>
      <c r="SLX6" s="172"/>
      <c r="SLY6" s="172"/>
      <c r="SLZ6" s="172"/>
      <c r="SMA6" s="172"/>
      <c r="SMB6" s="172"/>
      <c r="SMC6" s="172"/>
      <c r="SMD6" s="172"/>
      <c r="SME6" s="172"/>
      <c r="SMF6" s="172"/>
      <c r="SMG6" s="172"/>
      <c r="SMH6" s="172"/>
      <c r="SMI6" s="172"/>
      <c r="SMJ6" s="172"/>
      <c r="SMK6" s="172"/>
      <c r="SML6" s="172"/>
      <c r="SMM6" s="172"/>
      <c r="SMN6" s="172"/>
      <c r="SMO6" s="172"/>
      <c r="SMP6" s="172"/>
      <c r="SMQ6" s="172"/>
      <c r="SMR6" s="172"/>
      <c r="SMS6" s="172"/>
      <c r="SMT6" s="172"/>
      <c r="SMU6" s="172"/>
      <c r="SMV6" s="172"/>
      <c r="SMW6" s="172"/>
      <c r="SMX6" s="172"/>
      <c r="SMY6" s="172"/>
      <c r="SMZ6" s="172"/>
      <c r="SNA6" s="172"/>
      <c r="SNB6" s="172"/>
      <c r="SNC6" s="172"/>
      <c r="SND6" s="172"/>
      <c r="SNE6" s="172"/>
      <c r="SNF6" s="172"/>
      <c r="SNG6" s="172"/>
      <c r="SNH6" s="172"/>
      <c r="SNI6" s="172"/>
      <c r="SNJ6" s="172"/>
      <c r="SNK6" s="172"/>
      <c r="SNL6" s="172"/>
      <c r="SNM6" s="172"/>
      <c r="SNN6" s="172"/>
      <c r="SNO6" s="172"/>
      <c r="SNP6" s="172"/>
      <c r="SNQ6" s="172"/>
      <c r="SNR6" s="172"/>
      <c r="SNS6" s="172"/>
      <c r="SNT6" s="172"/>
      <c r="SNU6" s="172"/>
      <c r="SNV6" s="172"/>
      <c r="SNW6" s="172"/>
      <c r="SNX6" s="172"/>
      <c r="SNY6" s="172"/>
      <c r="SNZ6" s="172"/>
      <c r="SOA6" s="172"/>
      <c r="SOB6" s="172"/>
      <c r="SOC6" s="172"/>
      <c r="SOD6" s="172"/>
      <c r="SOE6" s="172"/>
      <c r="SOF6" s="172"/>
      <c r="SOG6" s="172"/>
      <c r="SOH6" s="172"/>
      <c r="SOI6" s="172"/>
      <c r="SOJ6" s="172"/>
      <c r="SOK6" s="172"/>
      <c r="SOL6" s="172"/>
      <c r="SOM6" s="172"/>
      <c r="SON6" s="172"/>
      <c r="SOO6" s="172"/>
      <c r="SOP6" s="172"/>
      <c r="SOQ6" s="172"/>
      <c r="SOR6" s="172"/>
      <c r="SOS6" s="172"/>
      <c r="SOT6" s="172"/>
      <c r="SOU6" s="172"/>
      <c r="SOV6" s="172"/>
      <c r="SOW6" s="172"/>
      <c r="SOX6" s="172"/>
      <c r="SOY6" s="172"/>
      <c r="SOZ6" s="172"/>
      <c r="SPA6" s="172"/>
      <c r="SPB6" s="172"/>
      <c r="SPC6" s="172"/>
      <c r="SPD6" s="172"/>
      <c r="SPE6" s="172"/>
      <c r="SPF6" s="172"/>
      <c r="SPG6" s="172"/>
      <c r="SPH6" s="172"/>
      <c r="SPI6" s="172"/>
      <c r="SPJ6" s="172"/>
      <c r="SPK6" s="172"/>
      <c r="SPL6" s="172"/>
      <c r="SPM6" s="172"/>
      <c r="SPN6" s="172"/>
      <c r="SPO6" s="172"/>
      <c r="SPP6" s="172"/>
      <c r="SPQ6" s="172"/>
      <c r="SPR6" s="172"/>
      <c r="SPS6" s="172"/>
      <c r="SPT6" s="172"/>
      <c r="SPU6" s="172"/>
      <c r="SPV6" s="172"/>
      <c r="SPW6" s="172"/>
      <c r="SPX6" s="172"/>
      <c r="SPY6" s="172"/>
      <c r="SPZ6" s="172"/>
      <c r="SQA6" s="172"/>
      <c r="SQB6" s="172"/>
      <c r="SQC6" s="172"/>
      <c r="SQD6" s="172"/>
      <c r="SQE6" s="172"/>
      <c r="SQF6" s="172"/>
      <c r="SQG6" s="172"/>
      <c r="SQH6" s="172"/>
      <c r="SQI6" s="172"/>
      <c r="SQJ6" s="172"/>
      <c r="SQK6" s="172"/>
      <c r="SQL6" s="172"/>
      <c r="SQM6" s="172"/>
      <c r="SQN6" s="172"/>
      <c r="SQO6" s="172"/>
      <c r="SQP6" s="172"/>
      <c r="SQQ6" s="172"/>
      <c r="SQR6" s="172"/>
      <c r="SQS6" s="172"/>
      <c r="SQT6" s="172"/>
      <c r="SQU6" s="172"/>
      <c r="SQV6" s="172"/>
      <c r="SQW6" s="172"/>
      <c r="SQX6" s="172"/>
      <c r="SQY6" s="172"/>
      <c r="SQZ6" s="172"/>
      <c r="SRA6" s="172"/>
      <c r="SRB6" s="172"/>
      <c r="SRC6" s="172"/>
      <c r="SRD6" s="172"/>
      <c r="SRE6" s="172"/>
      <c r="SRF6" s="172"/>
      <c r="SRG6" s="172"/>
      <c r="SRH6" s="172"/>
      <c r="SRI6" s="172"/>
      <c r="SRJ6" s="172"/>
      <c r="SRK6" s="172"/>
      <c r="SRL6" s="172"/>
      <c r="SRM6" s="172"/>
      <c r="SRN6" s="172"/>
      <c r="SRO6" s="172"/>
      <c r="SRP6" s="172"/>
      <c r="SRQ6" s="172"/>
      <c r="SRR6" s="172"/>
      <c r="SRS6" s="172"/>
      <c r="SRT6" s="172"/>
      <c r="SRU6" s="172"/>
      <c r="SRV6" s="172"/>
      <c r="SRW6" s="172"/>
      <c r="SRX6" s="172"/>
      <c r="SRY6" s="172"/>
      <c r="SRZ6" s="172"/>
      <c r="SSA6" s="172"/>
      <c r="SSB6" s="172"/>
      <c r="SSC6" s="172"/>
      <c r="SSD6" s="172"/>
      <c r="SSE6" s="172"/>
      <c r="SSF6" s="172"/>
      <c r="SSG6" s="172"/>
      <c r="SSH6" s="172"/>
      <c r="SSI6" s="172"/>
      <c r="SSJ6" s="172"/>
      <c r="SSK6" s="172"/>
      <c r="SSL6" s="172"/>
      <c r="SSM6" s="172"/>
      <c r="SSN6" s="172"/>
      <c r="SSO6" s="172"/>
      <c r="SSP6" s="172"/>
      <c r="SSQ6" s="172"/>
      <c r="SSR6" s="172"/>
      <c r="SSS6" s="172"/>
      <c r="SST6" s="172"/>
      <c r="SSU6" s="172"/>
      <c r="SSV6" s="172"/>
      <c r="SSW6" s="172"/>
      <c r="SSX6" s="172"/>
      <c r="SSY6" s="172"/>
      <c r="SSZ6" s="172"/>
      <c r="STA6" s="172"/>
      <c r="STB6" s="172"/>
      <c r="STC6" s="172"/>
      <c r="STD6" s="172"/>
      <c r="STE6" s="172"/>
      <c r="STF6" s="172"/>
      <c r="STG6" s="172"/>
      <c r="STH6" s="172"/>
      <c r="STI6" s="172"/>
      <c r="STJ6" s="172"/>
      <c r="STK6" s="172"/>
      <c r="STL6" s="172"/>
      <c r="STM6" s="172"/>
      <c r="STN6" s="172"/>
      <c r="STO6" s="172"/>
      <c r="STP6" s="172"/>
      <c r="STQ6" s="172"/>
      <c r="STR6" s="172"/>
      <c r="STS6" s="172"/>
      <c r="STT6" s="172"/>
      <c r="STU6" s="172"/>
      <c r="STV6" s="172"/>
      <c r="STW6" s="172"/>
      <c r="STX6" s="172"/>
      <c r="STY6" s="172"/>
      <c r="STZ6" s="172"/>
      <c r="SUA6" s="172"/>
      <c r="SUB6" s="172"/>
      <c r="SUC6" s="172"/>
      <c r="SUD6" s="172"/>
      <c r="SUE6" s="172"/>
      <c r="SUF6" s="172"/>
      <c r="SUG6" s="172"/>
      <c r="SUH6" s="172"/>
      <c r="SUI6" s="172"/>
      <c r="SUJ6" s="172"/>
      <c r="SUK6" s="172"/>
      <c r="SUL6" s="172"/>
      <c r="SUM6" s="172"/>
      <c r="SUN6" s="172"/>
      <c r="SUO6" s="172"/>
      <c r="SUP6" s="172"/>
      <c r="SUQ6" s="172"/>
      <c r="SUR6" s="172"/>
      <c r="SUS6" s="172"/>
      <c r="SUT6" s="172"/>
      <c r="SUU6" s="172"/>
      <c r="SUV6" s="172"/>
      <c r="SUW6" s="172"/>
      <c r="SUX6" s="172"/>
      <c r="SUY6" s="172"/>
      <c r="SUZ6" s="172"/>
      <c r="SVA6" s="172"/>
      <c r="SVB6" s="172"/>
      <c r="SVC6" s="172"/>
      <c r="SVD6" s="172"/>
      <c r="SVE6" s="172"/>
      <c r="SVF6" s="172"/>
      <c r="SVG6" s="172"/>
      <c r="SVH6" s="172"/>
      <c r="SVI6" s="172"/>
      <c r="SVJ6" s="172"/>
      <c r="SVK6" s="172"/>
      <c r="SVL6" s="172"/>
      <c r="SVM6" s="172"/>
      <c r="SVN6" s="172"/>
      <c r="SVO6" s="172"/>
      <c r="SVP6" s="172"/>
      <c r="SVQ6" s="172"/>
      <c r="SVR6" s="172"/>
      <c r="SVS6" s="172"/>
      <c r="SVT6" s="172"/>
      <c r="SVU6" s="172"/>
      <c r="SVV6" s="172"/>
      <c r="SVW6" s="172"/>
      <c r="SVX6" s="172"/>
      <c r="SVY6" s="172"/>
      <c r="SVZ6" s="172"/>
      <c r="SWA6" s="172"/>
      <c r="SWB6" s="172"/>
      <c r="SWC6" s="172"/>
      <c r="SWD6" s="172"/>
      <c r="SWE6" s="172"/>
      <c r="SWF6" s="172"/>
      <c r="SWG6" s="172"/>
      <c r="SWH6" s="172"/>
      <c r="SWI6" s="172"/>
      <c r="SWJ6" s="172"/>
      <c r="SWK6" s="172"/>
      <c r="SWL6" s="172"/>
      <c r="SWM6" s="172"/>
      <c r="SWN6" s="172"/>
      <c r="SWO6" s="172"/>
      <c r="SWP6" s="172"/>
      <c r="SWQ6" s="172"/>
      <c r="SWR6" s="172"/>
      <c r="SWS6" s="172"/>
      <c r="SWT6" s="172"/>
      <c r="SWU6" s="172"/>
      <c r="SWV6" s="172"/>
      <c r="SWW6" s="172"/>
      <c r="SWX6" s="172"/>
      <c r="SWY6" s="172"/>
      <c r="SWZ6" s="172"/>
      <c r="SXA6" s="172"/>
      <c r="SXB6" s="172"/>
      <c r="SXC6" s="172"/>
      <c r="SXD6" s="172"/>
      <c r="SXE6" s="172"/>
      <c r="SXF6" s="172"/>
      <c r="SXG6" s="172"/>
      <c r="SXH6" s="172"/>
      <c r="SXI6" s="172"/>
      <c r="SXJ6" s="172"/>
      <c r="SXK6" s="172"/>
      <c r="SXL6" s="172"/>
      <c r="SXM6" s="172"/>
      <c r="SXN6" s="172"/>
      <c r="SXO6" s="172"/>
      <c r="SXP6" s="172"/>
      <c r="SXQ6" s="172"/>
      <c r="SXR6" s="172"/>
      <c r="SXS6" s="172"/>
      <c r="SXT6" s="172"/>
      <c r="SXU6" s="172"/>
      <c r="SXV6" s="172"/>
      <c r="SXW6" s="172"/>
      <c r="SXX6" s="172"/>
      <c r="SXY6" s="172"/>
      <c r="SXZ6" s="172"/>
      <c r="SYA6" s="172"/>
      <c r="SYB6" s="172"/>
      <c r="SYC6" s="172"/>
      <c r="SYD6" s="172"/>
      <c r="SYE6" s="172"/>
      <c r="SYF6" s="172"/>
      <c r="SYG6" s="172"/>
      <c r="SYH6" s="172"/>
      <c r="SYI6" s="172"/>
      <c r="SYJ6" s="172"/>
      <c r="SYK6" s="172"/>
      <c r="SYL6" s="172"/>
      <c r="SYM6" s="172"/>
      <c r="SYN6" s="172"/>
      <c r="SYO6" s="172"/>
      <c r="SYP6" s="172"/>
      <c r="SYQ6" s="172"/>
      <c r="SYR6" s="172"/>
      <c r="SYS6" s="172"/>
      <c r="SYT6" s="172"/>
      <c r="SYU6" s="172"/>
      <c r="SYV6" s="172"/>
      <c r="SYW6" s="172"/>
      <c r="SYX6" s="172"/>
      <c r="SYY6" s="172"/>
      <c r="SYZ6" s="172"/>
      <c r="SZA6" s="172"/>
      <c r="SZB6" s="172"/>
      <c r="SZC6" s="172"/>
      <c r="SZD6" s="172"/>
      <c r="SZE6" s="172"/>
      <c r="SZF6" s="172"/>
      <c r="SZG6" s="172"/>
      <c r="SZH6" s="172"/>
      <c r="SZI6" s="172"/>
      <c r="SZJ6" s="172"/>
      <c r="SZK6" s="172"/>
      <c r="SZL6" s="172"/>
      <c r="SZM6" s="172"/>
      <c r="SZN6" s="172"/>
      <c r="SZO6" s="172"/>
      <c r="SZP6" s="172"/>
      <c r="SZQ6" s="172"/>
      <c r="SZR6" s="172"/>
      <c r="SZS6" s="172"/>
      <c r="SZT6" s="172"/>
      <c r="SZU6" s="172"/>
      <c r="SZV6" s="172"/>
      <c r="SZW6" s="172"/>
      <c r="SZX6" s="172"/>
      <c r="SZY6" s="172"/>
      <c r="SZZ6" s="172"/>
      <c r="TAA6" s="172"/>
      <c r="TAB6" s="172"/>
      <c r="TAC6" s="172"/>
      <c r="TAD6" s="172"/>
      <c r="TAE6" s="172"/>
      <c r="TAF6" s="172"/>
      <c r="TAG6" s="172"/>
      <c r="TAH6" s="172"/>
      <c r="TAI6" s="172"/>
      <c r="TAJ6" s="172"/>
      <c r="TAK6" s="172"/>
      <c r="TAL6" s="172"/>
      <c r="TAM6" s="172"/>
      <c r="TAN6" s="172"/>
      <c r="TAO6" s="172"/>
      <c r="TAP6" s="172"/>
      <c r="TAQ6" s="172"/>
      <c r="TAR6" s="172"/>
      <c r="TAS6" s="172"/>
      <c r="TAT6" s="172"/>
      <c r="TAU6" s="172"/>
      <c r="TAV6" s="172"/>
      <c r="TAW6" s="172"/>
      <c r="TAX6" s="172"/>
      <c r="TAY6" s="172"/>
      <c r="TAZ6" s="172"/>
      <c r="TBA6" s="172"/>
      <c r="TBB6" s="172"/>
      <c r="TBC6" s="172"/>
      <c r="TBD6" s="172"/>
      <c r="TBE6" s="172"/>
      <c r="TBF6" s="172"/>
      <c r="TBG6" s="172"/>
      <c r="TBH6" s="172"/>
      <c r="TBI6" s="172"/>
      <c r="TBJ6" s="172"/>
      <c r="TBK6" s="172"/>
      <c r="TBL6" s="172"/>
      <c r="TBM6" s="172"/>
      <c r="TBN6" s="172"/>
      <c r="TBO6" s="172"/>
      <c r="TBP6" s="172"/>
      <c r="TBQ6" s="172"/>
      <c r="TBR6" s="172"/>
      <c r="TBS6" s="172"/>
      <c r="TBT6" s="172"/>
      <c r="TBU6" s="172"/>
      <c r="TBV6" s="172"/>
      <c r="TBW6" s="172"/>
      <c r="TBX6" s="172"/>
      <c r="TBY6" s="172"/>
      <c r="TBZ6" s="172"/>
      <c r="TCA6" s="172"/>
      <c r="TCB6" s="172"/>
      <c r="TCC6" s="172"/>
      <c r="TCD6" s="172"/>
      <c r="TCE6" s="172"/>
      <c r="TCF6" s="172"/>
      <c r="TCG6" s="172"/>
      <c r="TCH6" s="172"/>
      <c r="TCI6" s="172"/>
      <c r="TCJ6" s="172"/>
      <c r="TCK6" s="172"/>
      <c r="TCL6" s="172"/>
      <c r="TCM6" s="172"/>
      <c r="TCN6" s="172"/>
      <c r="TCO6" s="172"/>
      <c r="TCP6" s="172"/>
      <c r="TCQ6" s="172"/>
      <c r="TCR6" s="172"/>
      <c r="TCS6" s="172"/>
      <c r="TCT6" s="172"/>
      <c r="TCU6" s="172"/>
      <c r="TCV6" s="172"/>
      <c r="TCW6" s="172"/>
      <c r="TCX6" s="172"/>
      <c r="TCY6" s="172"/>
      <c r="TCZ6" s="172"/>
      <c r="TDA6" s="172"/>
      <c r="TDB6" s="172"/>
      <c r="TDC6" s="172"/>
      <c r="TDD6" s="172"/>
      <c r="TDE6" s="172"/>
      <c r="TDF6" s="172"/>
      <c r="TDG6" s="172"/>
      <c r="TDH6" s="172"/>
      <c r="TDI6" s="172"/>
      <c r="TDJ6" s="172"/>
      <c r="TDK6" s="172"/>
      <c r="TDL6" s="172"/>
      <c r="TDM6" s="172"/>
      <c r="TDN6" s="172"/>
      <c r="TDO6" s="172"/>
      <c r="TDP6" s="172"/>
      <c r="TDQ6" s="172"/>
      <c r="TDR6" s="172"/>
      <c r="TDS6" s="172"/>
      <c r="TDT6" s="172"/>
      <c r="TDU6" s="172"/>
      <c r="TDV6" s="172"/>
      <c r="TDW6" s="172"/>
      <c r="TDX6" s="172"/>
      <c r="TDY6" s="172"/>
      <c r="TDZ6" s="172"/>
      <c r="TEA6" s="172"/>
      <c r="TEB6" s="172"/>
      <c r="TEC6" s="172"/>
      <c r="TED6" s="172"/>
      <c r="TEE6" s="172"/>
      <c r="TEF6" s="172"/>
      <c r="TEG6" s="172"/>
      <c r="TEH6" s="172"/>
      <c r="TEI6" s="172"/>
      <c r="TEJ6" s="172"/>
      <c r="TEK6" s="172"/>
      <c r="TEL6" s="172"/>
      <c r="TEM6" s="172"/>
      <c r="TEN6" s="172"/>
      <c r="TEO6" s="172"/>
      <c r="TEP6" s="172"/>
      <c r="TEQ6" s="172"/>
      <c r="TER6" s="172"/>
      <c r="TES6" s="172"/>
      <c r="TET6" s="172"/>
      <c r="TEU6" s="172"/>
      <c r="TEV6" s="172"/>
      <c r="TEW6" s="172"/>
      <c r="TEX6" s="172"/>
      <c r="TEY6" s="172"/>
      <c r="TEZ6" s="172"/>
      <c r="TFA6" s="172"/>
      <c r="TFB6" s="172"/>
      <c r="TFC6" s="172"/>
      <c r="TFD6" s="172"/>
      <c r="TFE6" s="172"/>
      <c r="TFF6" s="172"/>
      <c r="TFG6" s="172"/>
      <c r="TFH6" s="172"/>
      <c r="TFI6" s="172"/>
      <c r="TFJ6" s="172"/>
      <c r="TFK6" s="172"/>
      <c r="TFL6" s="172"/>
      <c r="TFM6" s="172"/>
      <c r="TFN6" s="172"/>
      <c r="TFO6" s="172"/>
      <c r="TFP6" s="172"/>
      <c r="TFQ6" s="172"/>
      <c r="TFR6" s="172"/>
      <c r="TFS6" s="172"/>
      <c r="TFT6" s="172"/>
      <c r="TFU6" s="172"/>
      <c r="TFV6" s="172"/>
      <c r="TFW6" s="172"/>
      <c r="TFX6" s="172"/>
      <c r="TFY6" s="172"/>
      <c r="TFZ6" s="172"/>
      <c r="TGA6" s="172"/>
      <c r="TGB6" s="172"/>
      <c r="TGC6" s="172"/>
      <c r="TGD6" s="172"/>
      <c r="TGE6" s="172"/>
      <c r="TGF6" s="172"/>
      <c r="TGG6" s="172"/>
      <c r="TGH6" s="172"/>
      <c r="TGI6" s="172"/>
      <c r="TGJ6" s="172"/>
      <c r="TGK6" s="172"/>
      <c r="TGL6" s="172"/>
      <c r="TGM6" s="172"/>
      <c r="TGN6" s="172"/>
      <c r="TGO6" s="172"/>
      <c r="TGP6" s="172"/>
      <c r="TGQ6" s="172"/>
      <c r="TGR6" s="172"/>
      <c r="TGS6" s="172"/>
      <c r="TGT6" s="172"/>
      <c r="TGU6" s="172"/>
      <c r="TGV6" s="172"/>
      <c r="TGW6" s="172"/>
      <c r="TGX6" s="172"/>
      <c r="TGY6" s="172"/>
      <c r="TGZ6" s="172"/>
      <c r="THA6" s="172"/>
      <c r="THB6" s="172"/>
      <c r="THC6" s="172"/>
      <c r="THD6" s="172"/>
      <c r="THE6" s="172"/>
      <c r="THF6" s="172"/>
      <c r="THG6" s="172"/>
      <c r="THH6" s="172"/>
      <c r="THI6" s="172"/>
      <c r="THJ6" s="172"/>
      <c r="THK6" s="172"/>
      <c r="THL6" s="172"/>
      <c r="THM6" s="172"/>
      <c r="THN6" s="172"/>
      <c r="THO6" s="172"/>
      <c r="THP6" s="172"/>
      <c r="THQ6" s="172"/>
      <c r="THR6" s="172"/>
      <c r="THS6" s="172"/>
      <c r="THT6" s="172"/>
      <c r="THU6" s="172"/>
      <c r="THV6" s="172"/>
      <c r="THW6" s="172"/>
      <c r="THX6" s="172"/>
      <c r="THY6" s="172"/>
      <c r="THZ6" s="172"/>
      <c r="TIA6" s="172"/>
      <c r="TIB6" s="172"/>
      <c r="TIC6" s="172"/>
      <c r="TID6" s="172"/>
      <c r="TIE6" s="172"/>
      <c r="TIF6" s="172"/>
      <c r="TIG6" s="172"/>
      <c r="TIH6" s="172"/>
      <c r="TII6" s="172"/>
      <c r="TIJ6" s="172"/>
      <c r="TIK6" s="172"/>
      <c r="TIL6" s="172"/>
      <c r="TIM6" s="172"/>
      <c r="TIN6" s="172"/>
      <c r="TIO6" s="172"/>
      <c r="TIP6" s="172"/>
      <c r="TIQ6" s="172"/>
      <c r="TIR6" s="172"/>
      <c r="TIS6" s="172"/>
      <c r="TIT6" s="172"/>
      <c r="TIU6" s="172"/>
      <c r="TIV6" s="172"/>
      <c r="TIW6" s="172"/>
      <c r="TIX6" s="172"/>
      <c r="TIY6" s="172"/>
      <c r="TIZ6" s="172"/>
      <c r="TJA6" s="172"/>
      <c r="TJB6" s="172"/>
      <c r="TJC6" s="172"/>
      <c r="TJD6" s="172"/>
      <c r="TJE6" s="172"/>
      <c r="TJF6" s="172"/>
      <c r="TJG6" s="172"/>
      <c r="TJH6" s="172"/>
      <c r="TJI6" s="172"/>
      <c r="TJJ6" s="172"/>
      <c r="TJK6" s="172"/>
      <c r="TJL6" s="172"/>
      <c r="TJM6" s="172"/>
      <c r="TJN6" s="172"/>
      <c r="TJO6" s="172"/>
      <c r="TJP6" s="172"/>
      <c r="TJQ6" s="172"/>
      <c r="TJR6" s="172"/>
      <c r="TJS6" s="172"/>
      <c r="TJT6" s="172"/>
      <c r="TJU6" s="172"/>
      <c r="TJV6" s="172"/>
      <c r="TJW6" s="172"/>
      <c r="TJX6" s="172"/>
      <c r="TJY6" s="172"/>
      <c r="TJZ6" s="172"/>
      <c r="TKA6" s="172"/>
      <c r="TKB6" s="172"/>
      <c r="TKC6" s="172"/>
      <c r="TKD6" s="172"/>
      <c r="TKE6" s="172"/>
      <c r="TKF6" s="172"/>
      <c r="TKG6" s="172"/>
      <c r="TKH6" s="172"/>
      <c r="TKI6" s="172"/>
      <c r="TKJ6" s="172"/>
      <c r="TKK6" s="172"/>
      <c r="TKL6" s="172"/>
      <c r="TKM6" s="172"/>
      <c r="TKN6" s="172"/>
      <c r="TKO6" s="172"/>
      <c r="TKP6" s="172"/>
      <c r="TKQ6" s="172"/>
      <c r="TKR6" s="172"/>
      <c r="TKS6" s="172"/>
      <c r="TKT6" s="172"/>
      <c r="TKU6" s="172"/>
      <c r="TKV6" s="172"/>
      <c r="TKW6" s="172"/>
      <c r="TKX6" s="172"/>
      <c r="TKY6" s="172"/>
      <c r="TKZ6" s="172"/>
      <c r="TLA6" s="172"/>
      <c r="TLB6" s="172"/>
      <c r="TLC6" s="172"/>
      <c r="TLD6" s="172"/>
      <c r="TLE6" s="172"/>
      <c r="TLF6" s="172"/>
      <c r="TLG6" s="172"/>
      <c r="TLH6" s="172"/>
      <c r="TLI6" s="172"/>
      <c r="TLJ6" s="172"/>
      <c r="TLK6" s="172"/>
      <c r="TLL6" s="172"/>
      <c r="TLM6" s="172"/>
      <c r="TLN6" s="172"/>
      <c r="TLO6" s="172"/>
      <c r="TLP6" s="172"/>
      <c r="TLQ6" s="172"/>
      <c r="TLR6" s="172"/>
      <c r="TLS6" s="172"/>
      <c r="TLT6" s="172"/>
      <c r="TLU6" s="172"/>
      <c r="TLV6" s="172"/>
      <c r="TLW6" s="172"/>
      <c r="TLX6" s="172"/>
      <c r="TLY6" s="172"/>
      <c r="TLZ6" s="172"/>
      <c r="TMA6" s="172"/>
      <c r="TMB6" s="172"/>
      <c r="TMC6" s="172"/>
      <c r="TMD6" s="172"/>
      <c r="TME6" s="172"/>
      <c r="TMF6" s="172"/>
      <c r="TMG6" s="172"/>
      <c r="TMH6" s="172"/>
      <c r="TMI6" s="172"/>
      <c r="TMJ6" s="172"/>
      <c r="TMK6" s="172"/>
      <c r="TML6" s="172"/>
      <c r="TMM6" s="172"/>
      <c r="TMN6" s="172"/>
      <c r="TMO6" s="172"/>
      <c r="TMP6" s="172"/>
      <c r="TMQ6" s="172"/>
      <c r="TMR6" s="172"/>
      <c r="TMS6" s="172"/>
      <c r="TMT6" s="172"/>
      <c r="TMU6" s="172"/>
      <c r="TMV6" s="172"/>
      <c r="TMW6" s="172"/>
      <c r="TMX6" s="172"/>
      <c r="TMY6" s="172"/>
      <c r="TMZ6" s="172"/>
      <c r="TNA6" s="172"/>
      <c r="TNB6" s="172"/>
      <c r="TNC6" s="172"/>
      <c r="TND6" s="172"/>
      <c r="TNE6" s="172"/>
      <c r="TNF6" s="172"/>
      <c r="TNG6" s="172"/>
      <c r="TNH6" s="172"/>
      <c r="TNI6" s="172"/>
      <c r="TNJ6" s="172"/>
      <c r="TNK6" s="172"/>
      <c r="TNL6" s="172"/>
      <c r="TNM6" s="172"/>
      <c r="TNN6" s="172"/>
      <c r="TNO6" s="172"/>
      <c r="TNP6" s="172"/>
      <c r="TNQ6" s="172"/>
      <c r="TNR6" s="172"/>
      <c r="TNS6" s="172"/>
      <c r="TNT6" s="172"/>
      <c r="TNU6" s="172"/>
      <c r="TNV6" s="172"/>
      <c r="TNW6" s="172"/>
      <c r="TNX6" s="172"/>
      <c r="TNY6" s="172"/>
      <c r="TNZ6" s="172"/>
      <c r="TOA6" s="172"/>
      <c r="TOB6" s="172"/>
      <c r="TOC6" s="172"/>
      <c r="TOD6" s="172"/>
      <c r="TOE6" s="172"/>
      <c r="TOF6" s="172"/>
      <c r="TOG6" s="172"/>
      <c r="TOH6" s="172"/>
      <c r="TOI6" s="172"/>
      <c r="TOJ6" s="172"/>
      <c r="TOK6" s="172"/>
      <c r="TOL6" s="172"/>
      <c r="TOM6" s="172"/>
      <c r="TON6" s="172"/>
      <c r="TOO6" s="172"/>
      <c r="TOP6" s="172"/>
      <c r="TOQ6" s="172"/>
      <c r="TOR6" s="172"/>
      <c r="TOS6" s="172"/>
      <c r="TOT6" s="172"/>
      <c r="TOU6" s="172"/>
      <c r="TOV6" s="172"/>
      <c r="TOW6" s="172"/>
      <c r="TOX6" s="172"/>
      <c r="TOY6" s="172"/>
      <c r="TOZ6" s="172"/>
      <c r="TPA6" s="172"/>
      <c r="TPB6" s="172"/>
      <c r="TPC6" s="172"/>
      <c r="TPD6" s="172"/>
      <c r="TPE6" s="172"/>
      <c r="TPF6" s="172"/>
      <c r="TPG6" s="172"/>
      <c r="TPH6" s="172"/>
      <c r="TPI6" s="172"/>
      <c r="TPJ6" s="172"/>
      <c r="TPK6" s="172"/>
      <c r="TPL6" s="172"/>
      <c r="TPM6" s="172"/>
      <c r="TPN6" s="172"/>
      <c r="TPO6" s="172"/>
      <c r="TPP6" s="172"/>
      <c r="TPQ6" s="172"/>
      <c r="TPR6" s="172"/>
      <c r="TPS6" s="172"/>
      <c r="TPT6" s="172"/>
      <c r="TPU6" s="172"/>
      <c r="TPV6" s="172"/>
      <c r="TPW6" s="172"/>
      <c r="TPX6" s="172"/>
      <c r="TPY6" s="172"/>
      <c r="TPZ6" s="172"/>
      <c r="TQA6" s="172"/>
      <c r="TQB6" s="172"/>
      <c r="TQC6" s="172"/>
      <c r="TQD6" s="172"/>
      <c r="TQE6" s="172"/>
      <c r="TQF6" s="172"/>
      <c r="TQG6" s="172"/>
      <c r="TQH6" s="172"/>
      <c r="TQI6" s="172"/>
      <c r="TQJ6" s="172"/>
      <c r="TQK6" s="172"/>
      <c r="TQL6" s="172"/>
      <c r="TQM6" s="172"/>
      <c r="TQN6" s="172"/>
      <c r="TQO6" s="172"/>
      <c r="TQP6" s="172"/>
      <c r="TQQ6" s="172"/>
      <c r="TQR6" s="172"/>
      <c r="TQS6" s="172"/>
      <c r="TQT6" s="172"/>
      <c r="TQU6" s="172"/>
      <c r="TQV6" s="172"/>
      <c r="TQW6" s="172"/>
      <c r="TQX6" s="172"/>
      <c r="TQY6" s="172"/>
      <c r="TQZ6" s="172"/>
      <c r="TRA6" s="172"/>
      <c r="TRB6" s="172"/>
      <c r="TRC6" s="172"/>
      <c r="TRD6" s="172"/>
      <c r="TRE6" s="172"/>
      <c r="TRF6" s="172"/>
      <c r="TRG6" s="172"/>
      <c r="TRH6" s="172"/>
      <c r="TRI6" s="172"/>
      <c r="TRJ6" s="172"/>
      <c r="TRK6" s="172"/>
      <c r="TRL6" s="172"/>
      <c r="TRM6" s="172"/>
      <c r="TRN6" s="172"/>
      <c r="TRO6" s="172"/>
      <c r="TRP6" s="172"/>
      <c r="TRQ6" s="172"/>
      <c r="TRR6" s="172"/>
      <c r="TRS6" s="172"/>
      <c r="TRT6" s="172"/>
      <c r="TRU6" s="172"/>
      <c r="TRV6" s="172"/>
      <c r="TRW6" s="172"/>
      <c r="TRX6" s="172"/>
      <c r="TRY6" s="172"/>
      <c r="TRZ6" s="172"/>
      <c r="TSA6" s="172"/>
      <c r="TSB6" s="172"/>
      <c r="TSC6" s="172"/>
      <c r="TSD6" s="172"/>
      <c r="TSE6" s="172"/>
      <c r="TSF6" s="172"/>
      <c r="TSG6" s="172"/>
      <c r="TSH6" s="172"/>
      <c r="TSI6" s="172"/>
      <c r="TSJ6" s="172"/>
      <c r="TSK6" s="172"/>
      <c r="TSL6" s="172"/>
      <c r="TSM6" s="172"/>
      <c r="TSN6" s="172"/>
      <c r="TSO6" s="172"/>
      <c r="TSP6" s="172"/>
      <c r="TSQ6" s="172"/>
      <c r="TSR6" s="172"/>
      <c r="TSS6" s="172"/>
      <c r="TST6" s="172"/>
      <c r="TSU6" s="172"/>
      <c r="TSV6" s="172"/>
      <c r="TSW6" s="172"/>
      <c r="TSX6" s="172"/>
      <c r="TSY6" s="172"/>
      <c r="TSZ6" s="172"/>
      <c r="TTA6" s="172"/>
      <c r="TTB6" s="172"/>
      <c r="TTC6" s="172"/>
      <c r="TTD6" s="172"/>
      <c r="TTE6" s="172"/>
      <c r="TTF6" s="172"/>
      <c r="TTG6" s="172"/>
      <c r="TTH6" s="172"/>
      <c r="TTI6" s="172"/>
      <c r="TTJ6" s="172"/>
      <c r="TTK6" s="172"/>
      <c r="TTL6" s="172"/>
      <c r="TTM6" s="172"/>
      <c r="TTN6" s="172"/>
      <c r="TTO6" s="172"/>
      <c r="TTP6" s="172"/>
      <c r="TTQ6" s="172"/>
      <c r="TTR6" s="172"/>
      <c r="TTS6" s="172"/>
      <c r="TTT6" s="172"/>
      <c r="TTU6" s="172"/>
      <c r="TTV6" s="172"/>
      <c r="TTW6" s="172"/>
      <c r="TTX6" s="172"/>
      <c r="TTY6" s="172"/>
      <c r="TTZ6" s="172"/>
      <c r="TUA6" s="172"/>
      <c r="TUB6" s="172"/>
      <c r="TUC6" s="172"/>
      <c r="TUD6" s="172"/>
      <c r="TUE6" s="172"/>
      <c r="TUF6" s="172"/>
      <c r="TUG6" s="172"/>
      <c r="TUH6" s="172"/>
      <c r="TUI6" s="172"/>
      <c r="TUJ6" s="172"/>
      <c r="TUK6" s="172"/>
      <c r="TUL6" s="172"/>
      <c r="TUM6" s="172"/>
      <c r="TUN6" s="172"/>
      <c r="TUO6" s="172"/>
      <c r="TUP6" s="172"/>
      <c r="TUQ6" s="172"/>
      <c r="TUR6" s="172"/>
      <c r="TUS6" s="172"/>
      <c r="TUT6" s="172"/>
      <c r="TUU6" s="172"/>
      <c r="TUV6" s="172"/>
      <c r="TUW6" s="172"/>
      <c r="TUX6" s="172"/>
      <c r="TUY6" s="172"/>
      <c r="TUZ6" s="172"/>
      <c r="TVA6" s="172"/>
      <c r="TVB6" s="172"/>
      <c r="TVC6" s="172"/>
      <c r="TVD6" s="172"/>
      <c r="TVE6" s="172"/>
      <c r="TVF6" s="172"/>
      <c r="TVG6" s="172"/>
      <c r="TVH6" s="172"/>
      <c r="TVI6" s="172"/>
      <c r="TVJ6" s="172"/>
      <c r="TVK6" s="172"/>
      <c r="TVL6" s="172"/>
      <c r="TVM6" s="172"/>
      <c r="TVN6" s="172"/>
      <c r="TVO6" s="172"/>
      <c r="TVP6" s="172"/>
      <c r="TVQ6" s="172"/>
      <c r="TVR6" s="172"/>
      <c r="TVS6" s="172"/>
      <c r="TVT6" s="172"/>
      <c r="TVU6" s="172"/>
      <c r="TVV6" s="172"/>
      <c r="TVW6" s="172"/>
      <c r="TVX6" s="172"/>
      <c r="TVY6" s="172"/>
      <c r="TVZ6" s="172"/>
      <c r="TWA6" s="172"/>
      <c r="TWB6" s="172"/>
      <c r="TWC6" s="172"/>
      <c r="TWD6" s="172"/>
      <c r="TWE6" s="172"/>
      <c r="TWF6" s="172"/>
      <c r="TWG6" s="172"/>
      <c r="TWH6" s="172"/>
      <c r="TWI6" s="172"/>
      <c r="TWJ6" s="172"/>
      <c r="TWK6" s="172"/>
      <c r="TWL6" s="172"/>
      <c r="TWM6" s="172"/>
      <c r="TWN6" s="172"/>
      <c r="TWO6" s="172"/>
      <c r="TWP6" s="172"/>
      <c r="TWQ6" s="172"/>
      <c r="TWR6" s="172"/>
      <c r="TWS6" s="172"/>
      <c r="TWT6" s="172"/>
      <c r="TWU6" s="172"/>
      <c r="TWV6" s="172"/>
      <c r="TWW6" s="172"/>
      <c r="TWX6" s="172"/>
      <c r="TWY6" s="172"/>
      <c r="TWZ6" s="172"/>
      <c r="TXA6" s="172"/>
      <c r="TXB6" s="172"/>
      <c r="TXC6" s="172"/>
      <c r="TXD6" s="172"/>
      <c r="TXE6" s="172"/>
      <c r="TXF6" s="172"/>
      <c r="TXG6" s="172"/>
      <c r="TXH6" s="172"/>
      <c r="TXI6" s="172"/>
      <c r="TXJ6" s="172"/>
      <c r="TXK6" s="172"/>
      <c r="TXL6" s="172"/>
      <c r="TXM6" s="172"/>
      <c r="TXN6" s="172"/>
      <c r="TXO6" s="172"/>
      <c r="TXP6" s="172"/>
      <c r="TXQ6" s="172"/>
      <c r="TXR6" s="172"/>
      <c r="TXS6" s="172"/>
      <c r="TXT6" s="172"/>
      <c r="TXU6" s="172"/>
      <c r="TXV6" s="172"/>
      <c r="TXW6" s="172"/>
      <c r="TXX6" s="172"/>
      <c r="TXY6" s="172"/>
      <c r="TXZ6" s="172"/>
      <c r="TYA6" s="172"/>
      <c r="TYB6" s="172"/>
      <c r="TYC6" s="172"/>
      <c r="TYD6" s="172"/>
      <c r="TYE6" s="172"/>
      <c r="TYF6" s="172"/>
      <c r="TYG6" s="172"/>
      <c r="TYH6" s="172"/>
      <c r="TYI6" s="172"/>
      <c r="TYJ6" s="172"/>
      <c r="TYK6" s="172"/>
      <c r="TYL6" s="172"/>
      <c r="TYM6" s="172"/>
      <c r="TYN6" s="172"/>
      <c r="TYO6" s="172"/>
      <c r="TYP6" s="172"/>
      <c r="TYQ6" s="172"/>
      <c r="TYR6" s="172"/>
      <c r="TYS6" s="172"/>
      <c r="TYT6" s="172"/>
      <c r="TYU6" s="172"/>
      <c r="TYV6" s="172"/>
      <c r="TYW6" s="172"/>
      <c r="TYX6" s="172"/>
      <c r="TYY6" s="172"/>
      <c r="TYZ6" s="172"/>
      <c r="TZA6" s="172"/>
      <c r="TZB6" s="172"/>
      <c r="TZC6" s="172"/>
      <c r="TZD6" s="172"/>
      <c r="TZE6" s="172"/>
      <c r="TZF6" s="172"/>
      <c r="TZG6" s="172"/>
      <c r="TZH6" s="172"/>
      <c r="TZI6" s="172"/>
      <c r="TZJ6" s="172"/>
      <c r="TZK6" s="172"/>
      <c r="TZL6" s="172"/>
      <c r="TZM6" s="172"/>
      <c r="TZN6" s="172"/>
      <c r="TZO6" s="172"/>
      <c r="TZP6" s="172"/>
      <c r="TZQ6" s="172"/>
      <c r="TZR6" s="172"/>
      <c r="TZS6" s="172"/>
      <c r="TZT6" s="172"/>
      <c r="TZU6" s="172"/>
      <c r="TZV6" s="172"/>
      <c r="TZW6" s="172"/>
      <c r="TZX6" s="172"/>
      <c r="TZY6" s="172"/>
      <c r="TZZ6" s="172"/>
      <c r="UAA6" s="172"/>
      <c r="UAB6" s="172"/>
      <c r="UAC6" s="172"/>
      <c r="UAD6" s="172"/>
      <c r="UAE6" s="172"/>
      <c r="UAF6" s="172"/>
      <c r="UAG6" s="172"/>
      <c r="UAH6" s="172"/>
      <c r="UAI6" s="172"/>
      <c r="UAJ6" s="172"/>
      <c r="UAK6" s="172"/>
      <c r="UAL6" s="172"/>
      <c r="UAM6" s="172"/>
      <c r="UAN6" s="172"/>
      <c r="UAO6" s="172"/>
      <c r="UAP6" s="172"/>
      <c r="UAQ6" s="172"/>
      <c r="UAR6" s="172"/>
      <c r="UAS6" s="172"/>
      <c r="UAT6" s="172"/>
      <c r="UAU6" s="172"/>
      <c r="UAV6" s="172"/>
      <c r="UAW6" s="172"/>
      <c r="UAX6" s="172"/>
      <c r="UAY6" s="172"/>
      <c r="UAZ6" s="172"/>
      <c r="UBA6" s="172"/>
      <c r="UBB6" s="172"/>
      <c r="UBC6" s="172"/>
      <c r="UBD6" s="172"/>
      <c r="UBE6" s="172"/>
      <c r="UBF6" s="172"/>
      <c r="UBG6" s="172"/>
      <c r="UBH6" s="172"/>
      <c r="UBI6" s="172"/>
      <c r="UBJ6" s="172"/>
      <c r="UBK6" s="172"/>
      <c r="UBL6" s="172"/>
      <c r="UBM6" s="172"/>
      <c r="UBN6" s="172"/>
      <c r="UBO6" s="172"/>
      <c r="UBP6" s="172"/>
      <c r="UBQ6" s="172"/>
      <c r="UBR6" s="172"/>
      <c r="UBS6" s="172"/>
      <c r="UBT6" s="172"/>
      <c r="UBU6" s="172"/>
      <c r="UBV6" s="172"/>
      <c r="UBW6" s="172"/>
      <c r="UBX6" s="172"/>
      <c r="UBY6" s="172"/>
      <c r="UBZ6" s="172"/>
      <c r="UCA6" s="172"/>
      <c r="UCB6" s="172"/>
      <c r="UCC6" s="172"/>
      <c r="UCD6" s="172"/>
      <c r="UCE6" s="172"/>
      <c r="UCF6" s="172"/>
      <c r="UCG6" s="172"/>
      <c r="UCH6" s="172"/>
      <c r="UCI6" s="172"/>
      <c r="UCJ6" s="172"/>
      <c r="UCK6" s="172"/>
      <c r="UCL6" s="172"/>
      <c r="UCM6" s="172"/>
      <c r="UCN6" s="172"/>
      <c r="UCO6" s="172"/>
      <c r="UCP6" s="172"/>
      <c r="UCQ6" s="172"/>
      <c r="UCR6" s="172"/>
      <c r="UCS6" s="172"/>
      <c r="UCT6" s="172"/>
      <c r="UCU6" s="172"/>
      <c r="UCV6" s="172"/>
      <c r="UCW6" s="172"/>
      <c r="UCX6" s="172"/>
      <c r="UCY6" s="172"/>
      <c r="UCZ6" s="172"/>
      <c r="UDA6" s="172"/>
      <c r="UDB6" s="172"/>
      <c r="UDC6" s="172"/>
      <c r="UDD6" s="172"/>
      <c r="UDE6" s="172"/>
      <c r="UDF6" s="172"/>
      <c r="UDG6" s="172"/>
      <c r="UDH6" s="172"/>
      <c r="UDI6" s="172"/>
      <c r="UDJ6" s="172"/>
      <c r="UDK6" s="172"/>
      <c r="UDL6" s="172"/>
      <c r="UDM6" s="172"/>
      <c r="UDN6" s="172"/>
      <c r="UDO6" s="172"/>
      <c r="UDP6" s="172"/>
      <c r="UDQ6" s="172"/>
      <c r="UDR6" s="172"/>
      <c r="UDS6" s="172"/>
      <c r="UDT6" s="172"/>
      <c r="UDU6" s="172"/>
      <c r="UDV6" s="172"/>
      <c r="UDW6" s="172"/>
      <c r="UDX6" s="172"/>
      <c r="UDY6" s="172"/>
      <c r="UDZ6" s="172"/>
      <c r="UEA6" s="172"/>
      <c r="UEB6" s="172"/>
      <c r="UEC6" s="172"/>
      <c r="UED6" s="172"/>
      <c r="UEE6" s="172"/>
      <c r="UEF6" s="172"/>
      <c r="UEG6" s="172"/>
      <c r="UEH6" s="172"/>
      <c r="UEI6" s="172"/>
      <c r="UEJ6" s="172"/>
      <c r="UEK6" s="172"/>
      <c r="UEL6" s="172"/>
      <c r="UEM6" s="172"/>
      <c r="UEN6" s="172"/>
      <c r="UEO6" s="172"/>
      <c r="UEP6" s="172"/>
      <c r="UEQ6" s="172"/>
      <c r="UER6" s="172"/>
      <c r="UES6" s="172"/>
      <c r="UET6" s="172"/>
      <c r="UEU6" s="172"/>
      <c r="UEV6" s="172"/>
      <c r="UEW6" s="172"/>
      <c r="UEX6" s="172"/>
      <c r="UEY6" s="172"/>
      <c r="UEZ6" s="172"/>
      <c r="UFA6" s="172"/>
      <c r="UFB6" s="172"/>
      <c r="UFC6" s="172"/>
      <c r="UFD6" s="172"/>
      <c r="UFE6" s="172"/>
      <c r="UFF6" s="172"/>
      <c r="UFG6" s="172"/>
      <c r="UFH6" s="172"/>
      <c r="UFI6" s="172"/>
      <c r="UFJ6" s="172"/>
      <c r="UFK6" s="172"/>
      <c r="UFL6" s="172"/>
      <c r="UFM6" s="172"/>
      <c r="UFN6" s="172"/>
      <c r="UFO6" s="172"/>
      <c r="UFP6" s="172"/>
      <c r="UFQ6" s="172"/>
      <c r="UFR6" s="172"/>
      <c r="UFS6" s="172"/>
      <c r="UFT6" s="172"/>
      <c r="UFU6" s="172"/>
      <c r="UFV6" s="172"/>
      <c r="UFW6" s="172"/>
      <c r="UFX6" s="172"/>
      <c r="UFY6" s="172"/>
      <c r="UFZ6" s="172"/>
      <c r="UGA6" s="172"/>
      <c r="UGB6" s="172"/>
      <c r="UGC6" s="172"/>
      <c r="UGD6" s="172"/>
      <c r="UGE6" s="172"/>
      <c r="UGF6" s="172"/>
      <c r="UGG6" s="172"/>
      <c r="UGH6" s="172"/>
      <c r="UGI6" s="172"/>
      <c r="UGJ6" s="172"/>
      <c r="UGK6" s="172"/>
      <c r="UGL6" s="172"/>
      <c r="UGM6" s="172"/>
      <c r="UGN6" s="172"/>
      <c r="UGO6" s="172"/>
      <c r="UGP6" s="172"/>
      <c r="UGQ6" s="172"/>
      <c r="UGR6" s="172"/>
      <c r="UGS6" s="172"/>
      <c r="UGT6" s="172"/>
      <c r="UGU6" s="172"/>
      <c r="UGV6" s="172"/>
      <c r="UGW6" s="172"/>
      <c r="UGX6" s="172"/>
      <c r="UGY6" s="172"/>
      <c r="UGZ6" s="172"/>
      <c r="UHA6" s="172"/>
      <c r="UHB6" s="172"/>
      <c r="UHC6" s="172"/>
      <c r="UHD6" s="172"/>
      <c r="UHE6" s="172"/>
      <c r="UHF6" s="172"/>
      <c r="UHG6" s="172"/>
      <c r="UHH6" s="172"/>
      <c r="UHI6" s="172"/>
      <c r="UHJ6" s="172"/>
      <c r="UHK6" s="172"/>
      <c r="UHL6" s="172"/>
      <c r="UHM6" s="172"/>
      <c r="UHN6" s="172"/>
      <c r="UHO6" s="172"/>
      <c r="UHP6" s="172"/>
      <c r="UHQ6" s="172"/>
      <c r="UHR6" s="172"/>
      <c r="UHS6" s="172"/>
      <c r="UHT6" s="172"/>
      <c r="UHU6" s="172"/>
      <c r="UHV6" s="172"/>
      <c r="UHW6" s="172"/>
      <c r="UHX6" s="172"/>
      <c r="UHY6" s="172"/>
      <c r="UHZ6" s="172"/>
      <c r="UIA6" s="172"/>
      <c r="UIB6" s="172"/>
      <c r="UIC6" s="172"/>
      <c r="UID6" s="172"/>
      <c r="UIE6" s="172"/>
      <c r="UIF6" s="172"/>
      <c r="UIG6" s="172"/>
      <c r="UIH6" s="172"/>
      <c r="UII6" s="172"/>
      <c r="UIJ6" s="172"/>
      <c r="UIK6" s="172"/>
      <c r="UIL6" s="172"/>
      <c r="UIM6" s="172"/>
      <c r="UIN6" s="172"/>
      <c r="UIO6" s="172"/>
      <c r="UIP6" s="172"/>
      <c r="UIQ6" s="172"/>
      <c r="UIR6" s="172"/>
      <c r="UIS6" s="172"/>
      <c r="UIT6" s="172"/>
      <c r="UIU6" s="172"/>
      <c r="UIV6" s="172"/>
      <c r="UIW6" s="172"/>
      <c r="UIX6" s="172"/>
      <c r="UIY6" s="172"/>
      <c r="UIZ6" s="172"/>
      <c r="UJA6" s="172"/>
      <c r="UJB6" s="172"/>
      <c r="UJC6" s="172"/>
      <c r="UJD6" s="172"/>
      <c r="UJE6" s="172"/>
      <c r="UJF6" s="172"/>
      <c r="UJG6" s="172"/>
      <c r="UJH6" s="172"/>
      <c r="UJI6" s="172"/>
      <c r="UJJ6" s="172"/>
      <c r="UJK6" s="172"/>
      <c r="UJL6" s="172"/>
      <c r="UJM6" s="172"/>
      <c r="UJN6" s="172"/>
      <c r="UJO6" s="172"/>
      <c r="UJP6" s="172"/>
      <c r="UJQ6" s="172"/>
      <c r="UJR6" s="172"/>
      <c r="UJS6" s="172"/>
      <c r="UJT6" s="172"/>
      <c r="UJU6" s="172"/>
      <c r="UJV6" s="172"/>
      <c r="UJW6" s="172"/>
      <c r="UJX6" s="172"/>
      <c r="UJY6" s="172"/>
      <c r="UJZ6" s="172"/>
      <c r="UKA6" s="172"/>
      <c r="UKB6" s="172"/>
      <c r="UKC6" s="172"/>
      <c r="UKD6" s="172"/>
      <c r="UKE6" s="172"/>
      <c r="UKF6" s="172"/>
      <c r="UKG6" s="172"/>
      <c r="UKH6" s="172"/>
      <c r="UKI6" s="172"/>
      <c r="UKJ6" s="172"/>
      <c r="UKK6" s="172"/>
      <c r="UKL6" s="172"/>
      <c r="UKM6" s="172"/>
      <c r="UKN6" s="172"/>
      <c r="UKO6" s="172"/>
      <c r="UKP6" s="172"/>
      <c r="UKQ6" s="172"/>
      <c r="UKR6" s="172"/>
      <c r="UKS6" s="172"/>
      <c r="UKT6" s="172"/>
      <c r="UKU6" s="172"/>
      <c r="UKV6" s="172"/>
      <c r="UKW6" s="172"/>
      <c r="UKX6" s="172"/>
      <c r="UKY6" s="172"/>
      <c r="UKZ6" s="172"/>
      <c r="ULA6" s="172"/>
      <c r="ULB6" s="172"/>
      <c r="ULC6" s="172"/>
      <c r="ULD6" s="172"/>
      <c r="ULE6" s="172"/>
      <c r="ULF6" s="172"/>
      <c r="ULG6" s="172"/>
      <c r="ULH6" s="172"/>
      <c r="ULI6" s="172"/>
      <c r="ULJ6" s="172"/>
      <c r="ULK6" s="172"/>
      <c r="ULL6" s="172"/>
      <c r="ULM6" s="172"/>
      <c r="ULN6" s="172"/>
      <c r="ULO6" s="172"/>
      <c r="ULP6" s="172"/>
      <c r="ULQ6" s="172"/>
      <c r="ULR6" s="172"/>
      <c r="ULS6" s="172"/>
      <c r="ULT6" s="172"/>
      <c r="ULU6" s="172"/>
      <c r="ULV6" s="172"/>
      <c r="ULW6" s="172"/>
      <c r="ULX6" s="172"/>
      <c r="ULY6" s="172"/>
      <c r="ULZ6" s="172"/>
      <c r="UMA6" s="172"/>
      <c r="UMB6" s="172"/>
      <c r="UMC6" s="172"/>
      <c r="UMD6" s="172"/>
      <c r="UME6" s="172"/>
      <c r="UMF6" s="172"/>
      <c r="UMG6" s="172"/>
      <c r="UMH6" s="172"/>
      <c r="UMI6" s="172"/>
      <c r="UMJ6" s="172"/>
      <c r="UMK6" s="172"/>
      <c r="UML6" s="172"/>
      <c r="UMM6" s="172"/>
      <c r="UMN6" s="172"/>
      <c r="UMO6" s="172"/>
      <c r="UMP6" s="172"/>
      <c r="UMQ6" s="172"/>
      <c r="UMR6" s="172"/>
      <c r="UMS6" s="172"/>
      <c r="UMT6" s="172"/>
      <c r="UMU6" s="172"/>
      <c r="UMV6" s="172"/>
      <c r="UMW6" s="172"/>
      <c r="UMX6" s="172"/>
      <c r="UMY6" s="172"/>
      <c r="UMZ6" s="172"/>
      <c r="UNA6" s="172"/>
      <c r="UNB6" s="172"/>
      <c r="UNC6" s="172"/>
      <c r="UND6" s="172"/>
      <c r="UNE6" s="172"/>
      <c r="UNF6" s="172"/>
      <c r="UNG6" s="172"/>
      <c r="UNH6" s="172"/>
      <c r="UNI6" s="172"/>
      <c r="UNJ6" s="172"/>
      <c r="UNK6" s="172"/>
      <c r="UNL6" s="172"/>
      <c r="UNM6" s="172"/>
      <c r="UNN6" s="172"/>
      <c r="UNO6" s="172"/>
      <c r="UNP6" s="172"/>
      <c r="UNQ6" s="172"/>
      <c r="UNR6" s="172"/>
      <c r="UNS6" s="172"/>
      <c r="UNT6" s="172"/>
      <c r="UNU6" s="172"/>
      <c r="UNV6" s="172"/>
      <c r="UNW6" s="172"/>
      <c r="UNX6" s="172"/>
      <c r="UNY6" s="172"/>
      <c r="UNZ6" s="172"/>
      <c r="UOA6" s="172"/>
      <c r="UOB6" s="172"/>
      <c r="UOC6" s="172"/>
      <c r="UOD6" s="172"/>
      <c r="UOE6" s="172"/>
      <c r="UOF6" s="172"/>
      <c r="UOG6" s="172"/>
      <c r="UOH6" s="172"/>
      <c r="UOI6" s="172"/>
      <c r="UOJ6" s="172"/>
      <c r="UOK6" s="172"/>
      <c r="UOL6" s="172"/>
      <c r="UOM6" s="172"/>
      <c r="UON6" s="172"/>
      <c r="UOO6" s="172"/>
      <c r="UOP6" s="172"/>
      <c r="UOQ6" s="172"/>
      <c r="UOR6" s="172"/>
      <c r="UOS6" s="172"/>
      <c r="UOT6" s="172"/>
      <c r="UOU6" s="172"/>
      <c r="UOV6" s="172"/>
      <c r="UOW6" s="172"/>
      <c r="UOX6" s="172"/>
      <c r="UOY6" s="172"/>
      <c r="UOZ6" s="172"/>
      <c r="UPA6" s="172"/>
      <c r="UPB6" s="172"/>
      <c r="UPC6" s="172"/>
      <c r="UPD6" s="172"/>
      <c r="UPE6" s="172"/>
      <c r="UPF6" s="172"/>
      <c r="UPG6" s="172"/>
      <c r="UPH6" s="172"/>
      <c r="UPI6" s="172"/>
      <c r="UPJ6" s="172"/>
      <c r="UPK6" s="172"/>
      <c r="UPL6" s="172"/>
      <c r="UPM6" s="172"/>
      <c r="UPN6" s="172"/>
      <c r="UPO6" s="172"/>
      <c r="UPP6" s="172"/>
      <c r="UPQ6" s="172"/>
      <c r="UPR6" s="172"/>
      <c r="UPS6" s="172"/>
      <c r="UPT6" s="172"/>
      <c r="UPU6" s="172"/>
      <c r="UPV6" s="172"/>
      <c r="UPW6" s="172"/>
      <c r="UPX6" s="172"/>
      <c r="UPY6" s="172"/>
      <c r="UPZ6" s="172"/>
      <c r="UQA6" s="172"/>
      <c r="UQB6" s="172"/>
      <c r="UQC6" s="172"/>
      <c r="UQD6" s="172"/>
      <c r="UQE6" s="172"/>
      <c r="UQF6" s="172"/>
      <c r="UQG6" s="172"/>
      <c r="UQH6" s="172"/>
      <c r="UQI6" s="172"/>
      <c r="UQJ6" s="172"/>
      <c r="UQK6" s="172"/>
      <c r="UQL6" s="172"/>
      <c r="UQM6" s="172"/>
      <c r="UQN6" s="172"/>
      <c r="UQO6" s="172"/>
      <c r="UQP6" s="172"/>
      <c r="UQQ6" s="172"/>
      <c r="UQR6" s="172"/>
      <c r="UQS6" s="172"/>
      <c r="UQT6" s="172"/>
      <c r="UQU6" s="172"/>
      <c r="UQV6" s="172"/>
      <c r="UQW6" s="172"/>
      <c r="UQX6" s="172"/>
      <c r="UQY6" s="172"/>
      <c r="UQZ6" s="172"/>
      <c r="URA6" s="172"/>
      <c r="URB6" s="172"/>
      <c r="URC6" s="172"/>
      <c r="URD6" s="172"/>
      <c r="URE6" s="172"/>
      <c r="URF6" s="172"/>
      <c r="URG6" s="172"/>
      <c r="URH6" s="172"/>
      <c r="URI6" s="172"/>
      <c r="URJ6" s="172"/>
      <c r="URK6" s="172"/>
      <c r="URL6" s="172"/>
      <c r="URM6" s="172"/>
      <c r="URN6" s="172"/>
      <c r="URO6" s="172"/>
      <c r="URP6" s="172"/>
      <c r="URQ6" s="172"/>
      <c r="URR6" s="172"/>
      <c r="URS6" s="172"/>
      <c r="URT6" s="172"/>
      <c r="URU6" s="172"/>
      <c r="URV6" s="172"/>
      <c r="URW6" s="172"/>
      <c r="URX6" s="172"/>
      <c r="URY6" s="172"/>
      <c r="URZ6" s="172"/>
      <c r="USA6" s="172"/>
      <c r="USB6" s="172"/>
      <c r="USC6" s="172"/>
      <c r="USD6" s="172"/>
      <c r="USE6" s="172"/>
      <c r="USF6" s="172"/>
      <c r="USG6" s="172"/>
      <c r="USH6" s="172"/>
      <c r="USI6" s="172"/>
      <c r="USJ6" s="172"/>
      <c r="USK6" s="172"/>
      <c r="USL6" s="172"/>
      <c r="USM6" s="172"/>
      <c r="USN6" s="172"/>
      <c r="USO6" s="172"/>
      <c r="USP6" s="172"/>
      <c r="USQ6" s="172"/>
      <c r="USR6" s="172"/>
      <c r="USS6" s="172"/>
      <c r="UST6" s="172"/>
      <c r="USU6" s="172"/>
      <c r="USV6" s="172"/>
      <c r="USW6" s="172"/>
      <c r="USX6" s="172"/>
      <c r="USY6" s="172"/>
      <c r="USZ6" s="172"/>
      <c r="UTA6" s="172"/>
      <c r="UTB6" s="172"/>
      <c r="UTC6" s="172"/>
      <c r="UTD6" s="172"/>
      <c r="UTE6" s="172"/>
      <c r="UTF6" s="172"/>
      <c r="UTG6" s="172"/>
      <c r="UTH6" s="172"/>
      <c r="UTI6" s="172"/>
      <c r="UTJ6" s="172"/>
      <c r="UTK6" s="172"/>
      <c r="UTL6" s="172"/>
      <c r="UTM6" s="172"/>
      <c r="UTN6" s="172"/>
      <c r="UTO6" s="172"/>
      <c r="UTP6" s="172"/>
      <c r="UTQ6" s="172"/>
      <c r="UTR6" s="172"/>
      <c r="UTS6" s="172"/>
      <c r="UTT6" s="172"/>
      <c r="UTU6" s="172"/>
      <c r="UTV6" s="172"/>
      <c r="UTW6" s="172"/>
      <c r="UTX6" s="172"/>
      <c r="UTY6" s="172"/>
      <c r="UTZ6" s="172"/>
      <c r="UUA6" s="172"/>
      <c r="UUB6" s="172"/>
      <c r="UUC6" s="172"/>
      <c r="UUD6" s="172"/>
      <c r="UUE6" s="172"/>
      <c r="UUF6" s="172"/>
      <c r="UUG6" s="172"/>
      <c r="UUH6" s="172"/>
      <c r="UUI6" s="172"/>
      <c r="UUJ6" s="172"/>
      <c r="UUK6" s="172"/>
      <c r="UUL6" s="172"/>
      <c r="UUM6" s="172"/>
      <c r="UUN6" s="172"/>
      <c r="UUO6" s="172"/>
      <c r="UUP6" s="172"/>
      <c r="UUQ6" s="172"/>
      <c r="UUR6" s="172"/>
      <c r="UUS6" s="172"/>
      <c r="UUT6" s="172"/>
      <c r="UUU6" s="172"/>
      <c r="UUV6" s="172"/>
      <c r="UUW6" s="172"/>
      <c r="UUX6" s="172"/>
      <c r="UUY6" s="172"/>
      <c r="UUZ6" s="172"/>
      <c r="UVA6" s="172"/>
      <c r="UVB6" s="172"/>
      <c r="UVC6" s="172"/>
      <c r="UVD6" s="172"/>
      <c r="UVE6" s="172"/>
      <c r="UVF6" s="172"/>
      <c r="UVG6" s="172"/>
      <c r="UVH6" s="172"/>
      <c r="UVI6" s="172"/>
      <c r="UVJ6" s="172"/>
      <c r="UVK6" s="172"/>
      <c r="UVL6" s="172"/>
      <c r="UVM6" s="172"/>
      <c r="UVN6" s="172"/>
      <c r="UVO6" s="172"/>
      <c r="UVP6" s="172"/>
      <c r="UVQ6" s="172"/>
      <c r="UVR6" s="172"/>
      <c r="UVS6" s="172"/>
      <c r="UVT6" s="172"/>
      <c r="UVU6" s="172"/>
      <c r="UVV6" s="172"/>
      <c r="UVW6" s="172"/>
      <c r="UVX6" s="172"/>
      <c r="UVY6" s="172"/>
      <c r="UVZ6" s="172"/>
      <c r="UWA6" s="172"/>
      <c r="UWB6" s="172"/>
      <c r="UWC6" s="172"/>
      <c r="UWD6" s="172"/>
      <c r="UWE6" s="172"/>
      <c r="UWF6" s="172"/>
      <c r="UWG6" s="172"/>
      <c r="UWH6" s="172"/>
      <c r="UWI6" s="172"/>
      <c r="UWJ6" s="172"/>
      <c r="UWK6" s="172"/>
      <c r="UWL6" s="172"/>
      <c r="UWM6" s="172"/>
      <c r="UWN6" s="172"/>
      <c r="UWO6" s="172"/>
      <c r="UWP6" s="172"/>
      <c r="UWQ6" s="172"/>
      <c r="UWR6" s="172"/>
      <c r="UWS6" s="172"/>
      <c r="UWT6" s="172"/>
      <c r="UWU6" s="172"/>
      <c r="UWV6" s="172"/>
      <c r="UWW6" s="172"/>
      <c r="UWX6" s="172"/>
      <c r="UWY6" s="172"/>
      <c r="UWZ6" s="172"/>
      <c r="UXA6" s="172"/>
      <c r="UXB6" s="172"/>
      <c r="UXC6" s="172"/>
      <c r="UXD6" s="172"/>
      <c r="UXE6" s="172"/>
      <c r="UXF6" s="172"/>
      <c r="UXG6" s="172"/>
      <c r="UXH6" s="172"/>
      <c r="UXI6" s="172"/>
      <c r="UXJ6" s="172"/>
      <c r="UXK6" s="172"/>
      <c r="UXL6" s="172"/>
      <c r="UXM6" s="172"/>
      <c r="UXN6" s="172"/>
      <c r="UXO6" s="172"/>
      <c r="UXP6" s="172"/>
      <c r="UXQ6" s="172"/>
      <c r="UXR6" s="172"/>
      <c r="UXS6" s="172"/>
      <c r="UXT6" s="172"/>
      <c r="UXU6" s="172"/>
      <c r="UXV6" s="172"/>
      <c r="UXW6" s="172"/>
      <c r="UXX6" s="172"/>
      <c r="UXY6" s="172"/>
      <c r="UXZ6" s="172"/>
      <c r="UYA6" s="172"/>
      <c r="UYB6" s="172"/>
      <c r="UYC6" s="172"/>
      <c r="UYD6" s="172"/>
      <c r="UYE6" s="172"/>
      <c r="UYF6" s="172"/>
      <c r="UYG6" s="172"/>
      <c r="UYH6" s="172"/>
      <c r="UYI6" s="172"/>
      <c r="UYJ6" s="172"/>
      <c r="UYK6" s="172"/>
      <c r="UYL6" s="172"/>
      <c r="UYM6" s="172"/>
      <c r="UYN6" s="172"/>
      <c r="UYO6" s="172"/>
      <c r="UYP6" s="172"/>
      <c r="UYQ6" s="172"/>
      <c r="UYR6" s="172"/>
      <c r="UYS6" s="172"/>
      <c r="UYT6" s="172"/>
      <c r="UYU6" s="172"/>
      <c r="UYV6" s="172"/>
      <c r="UYW6" s="172"/>
      <c r="UYX6" s="172"/>
      <c r="UYY6" s="172"/>
      <c r="UYZ6" s="172"/>
      <c r="UZA6" s="172"/>
      <c r="UZB6" s="172"/>
      <c r="UZC6" s="172"/>
      <c r="UZD6" s="172"/>
      <c r="UZE6" s="172"/>
      <c r="UZF6" s="172"/>
      <c r="UZG6" s="172"/>
      <c r="UZH6" s="172"/>
      <c r="UZI6" s="172"/>
      <c r="UZJ6" s="172"/>
      <c r="UZK6" s="172"/>
      <c r="UZL6" s="172"/>
      <c r="UZM6" s="172"/>
      <c r="UZN6" s="172"/>
      <c r="UZO6" s="172"/>
      <c r="UZP6" s="172"/>
      <c r="UZQ6" s="172"/>
      <c r="UZR6" s="172"/>
      <c r="UZS6" s="172"/>
      <c r="UZT6" s="172"/>
      <c r="UZU6" s="172"/>
      <c r="UZV6" s="172"/>
      <c r="UZW6" s="172"/>
      <c r="UZX6" s="172"/>
      <c r="UZY6" s="172"/>
      <c r="UZZ6" s="172"/>
      <c r="VAA6" s="172"/>
      <c r="VAB6" s="172"/>
      <c r="VAC6" s="172"/>
      <c r="VAD6" s="172"/>
      <c r="VAE6" s="172"/>
      <c r="VAF6" s="172"/>
      <c r="VAG6" s="172"/>
      <c r="VAH6" s="172"/>
      <c r="VAI6" s="172"/>
      <c r="VAJ6" s="172"/>
      <c r="VAK6" s="172"/>
      <c r="VAL6" s="172"/>
      <c r="VAM6" s="172"/>
      <c r="VAN6" s="172"/>
      <c r="VAO6" s="172"/>
      <c r="VAP6" s="172"/>
      <c r="VAQ6" s="172"/>
      <c r="VAR6" s="172"/>
      <c r="VAS6" s="172"/>
      <c r="VAT6" s="172"/>
      <c r="VAU6" s="172"/>
      <c r="VAV6" s="172"/>
      <c r="VAW6" s="172"/>
      <c r="VAX6" s="172"/>
      <c r="VAY6" s="172"/>
      <c r="VAZ6" s="172"/>
      <c r="VBA6" s="172"/>
      <c r="VBB6" s="172"/>
      <c r="VBC6" s="172"/>
      <c r="VBD6" s="172"/>
      <c r="VBE6" s="172"/>
      <c r="VBF6" s="172"/>
      <c r="VBG6" s="172"/>
      <c r="VBH6" s="172"/>
      <c r="VBI6" s="172"/>
      <c r="VBJ6" s="172"/>
      <c r="VBK6" s="172"/>
      <c r="VBL6" s="172"/>
      <c r="VBM6" s="172"/>
      <c r="VBN6" s="172"/>
      <c r="VBO6" s="172"/>
      <c r="VBP6" s="172"/>
      <c r="VBQ6" s="172"/>
      <c r="VBR6" s="172"/>
      <c r="VBS6" s="172"/>
      <c r="VBT6" s="172"/>
      <c r="VBU6" s="172"/>
      <c r="VBV6" s="172"/>
      <c r="VBW6" s="172"/>
      <c r="VBX6" s="172"/>
      <c r="VBY6" s="172"/>
      <c r="VBZ6" s="172"/>
      <c r="VCA6" s="172"/>
      <c r="VCB6" s="172"/>
      <c r="VCC6" s="172"/>
      <c r="VCD6" s="172"/>
      <c r="VCE6" s="172"/>
      <c r="VCF6" s="172"/>
      <c r="VCG6" s="172"/>
      <c r="VCH6" s="172"/>
      <c r="VCI6" s="172"/>
      <c r="VCJ6" s="172"/>
      <c r="VCK6" s="172"/>
      <c r="VCL6" s="172"/>
      <c r="VCM6" s="172"/>
      <c r="VCN6" s="172"/>
      <c r="VCO6" s="172"/>
      <c r="VCP6" s="172"/>
      <c r="VCQ6" s="172"/>
      <c r="VCR6" s="172"/>
      <c r="VCS6" s="172"/>
      <c r="VCT6" s="172"/>
      <c r="VCU6" s="172"/>
      <c r="VCV6" s="172"/>
      <c r="VCW6" s="172"/>
      <c r="VCX6" s="172"/>
      <c r="VCY6" s="172"/>
      <c r="VCZ6" s="172"/>
      <c r="VDA6" s="172"/>
      <c r="VDB6" s="172"/>
      <c r="VDC6" s="172"/>
      <c r="VDD6" s="172"/>
      <c r="VDE6" s="172"/>
      <c r="VDF6" s="172"/>
      <c r="VDG6" s="172"/>
      <c r="VDH6" s="172"/>
      <c r="VDI6" s="172"/>
      <c r="VDJ6" s="172"/>
      <c r="VDK6" s="172"/>
      <c r="VDL6" s="172"/>
      <c r="VDM6" s="172"/>
      <c r="VDN6" s="172"/>
      <c r="VDO6" s="172"/>
      <c r="VDP6" s="172"/>
      <c r="VDQ6" s="172"/>
      <c r="VDR6" s="172"/>
      <c r="VDS6" s="172"/>
      <c r="VDT6" s="172"/>
      <c r="VDU6" s="172"/>
      <c r="VDV6" s="172"/>
      <c r="VDW6" s="172"/>
      <c r="VDX6" s="172"/>
      <c r="VDY6" s="172"/>
      <c r="VDZ6" s="172"/>
      <c r="VEA6" s="172"/>
      <c r="VEB6" s="172"/>
      <c r="VEC6" s="172"/>
      <c r="VED6" s="172"/>
      <c r="VEE6" s="172"/>
      <c r="VEF6" s="172"/>
      <c r="VEG6" s="172"/>
      <c r="VEH6" s="172"/>
      <c r="VEI6" s="172"/>
      <c r="VEJ6" s="172"/>
      <c r="VEK6" s="172"/>
      <c r="VEL6" s="172"/>
      <c r="VEM6" s="172"/>
      <c r="VEN6" s="172"/>
      <c r="VEO6" s="172"/>
      <c r="VEP6" s="172"/>
      <c r="VEQ6" s="172"/>
      <c r="VER6" s="172"/>
      <c r="VES6" s="172"/>
      <c r="VET6" s="172"/>
      <c r="VEU6" s="172"/>
      <c r="VEV6" s="172"/>
      <c r="VEW6" s="172"/>
      <c r="VEX6" s="172"/>
      <c r="VEY6" s="172"/>
      <c r="VEZ6" s="172"/>
      <c r="VFA6" s="172"/>
      <c r="VFB6" s="172"/>
      <c r="VFC6" s="172"/>
      <c r="VFD6" s="172"/>
      <c r="VFE6" s="172"/>
      <c r="VFF6" s="172"/>
      <c r="VFG6" s="172"/>
      <c r="VFH6" s="172"/>
      <c r="VFI6" s="172"/>
      <c r="VFJ6" s="172"/>
      <c r="VFK6" s="172"/>
      <c r="VFL6" s="172"/>
      <c r="VFM6" s="172"/>
      <c r="VFN6" s="172"/>
      <c r="VFO6" s="172"/>
      <c r="VFP6" s="172"/>
      <c r="VFQ6" s="172"/>
      <c r="VFR6" s="172"/>
      <c r="VFS6" s="172"/>
      <c r="VFT6" s="172"/>
      <c r="VFU6" s="172"/>
      <c r="VFV6" s="172"/>
      <c r="VFW6" s="172"/>
      <c r="VFX6" s="172"/>
      <c r="VFY6" s="172"/>
      <c r="VFZ6" s="172"/>
      <c r="VGA6" s="172"/>
      <c r="VGB6" s="172"/>
      <c r="VGC6" s="172"/>
      <c r="VGD6" s="172"/>
      <c r="VGE6" s="172"/>
      <c r="VGF6" s="172"/>
      <c r="VGG6" s="172"/>
      <c r="VGH6" s="172"/>
      <c r="VGI6" s="172"/>
      <c r="VGJ6" s="172"/>
      <c r="VGK6" s="172"/>
      <c r="VGL6" s="172"/>
      <c r="VGM6" s="172"/>
      <c r="VGN6" s="172"/>
      <c r="VGO6" s="172"/>
      <c r="VGP6" s="172"/>
      <c r="VGQ6" s="172"/>
      <c r="VGR6" s="172"/>
      <c r="VGS6" s="172"/>
      <c r="VGT6" s="172"/>
      <c r="VGU6" s="172"/>
      <c r="VGV6" s="172"/>
      <c r="VGW6" s="172"/>
      <c r="VGX6" s="172"/>
      <c r="VGY6" s="172"/>
      <c r="VGZ6" s="172"/>
      <c r="VHA6" s="172"/>
      <c r="VHB6" s="172"/>
      <c r="VHC6" s="172"/>
      <c r="VHD6" s="172"/>
      <c r="VHE6" s="172"/>
      <c r="VHF6" s="172"/>
      <c r="VHG6" s="172"/>
      <c r="VHH6" s="172"/>
      <c r="VHI6" s="172"/>
      <c r="VHJ6" s="172"/>
      <c r="VHK6" s="172"/>
      <c r="VHL6" s="172"/>
      <c r="VHM6" s="172"/>
      <c r="VHN6" s="172"/>
      <c r="VHO6" s="172"/>
      <c r="VHP6" s="172"/>
      <c r="VHQ6" s="172"/>
      <c r="VHR6" s="172"/>
      <c r="VHS6" s="172"/>
      <c r="VHT6" s="172"/>
      <c r="VHU6" s="172"/>
      <c r="VHV6" s="172"/>
      <c r="VHW6" s="172"/>
      <c r="VHX6" s="172"/>
      <c r="VHY6" s="172"/>
      <c r="VHZ6" s="172"/>
      <c r="VIA6" s="172"/>
      <c r="VIB6" s="172"/>
      <c r="VIC6" s="172"/>
      <c r="VID6" s="172"/>
      <c r="VIE6" s="172"/>
      <c r="VIF6" s="172"/>
      <c r="VIG6" s="172"/>
      <c r="VIH6" s="172"/>
      <c r="VII6" s="172"/>
      <c r="VIJ6" s="172"/>
      <c r="VIK6" s="172"/>
      <c r="VIL6" s="172"/>
      <c r="VIM6" s="172"/>
      <c r="VIN6" s="172"/>
      <c r="VIO6" s="172"/>
      <c r="VIP6" s="172"/>
      <c r="VIQ6" s="172"/>
      <c r="VIR6" s="172"/>
      <c r="VIS6" s="172"/>
      <c r="VIT6" s="172"/>
      <c r="VIU6" s="172"/>
      <c r="VIV6" s="172"/>
      <c r="VIW6" s="172"/>
      <c r="VIX6" s="172"/>
      <c r="VIY6" s="172"/>
      <c r="VIZ6" s="172"/>
      <c r="VJA6" s="172"/>
      <c r="VJB6" s="172"/>
      <c r="VJC6" s="172"/>
      <c r="VJD6" s="172"/>
      <c r="VJE6" s="172"/>
      <c r="VJF6" s="172"/>
      <c r="VJG6" s="172"/>
      <c r="VJH6" s="172"/>
      <c r="VJI6" s="172"/>
      <c r="VJJ6" s="172"/>
      <c r="VJK6" s="172"/>
      <c r="VJL6" s="172"/>
      <c r="VJM6" s="172"/>
      <c r="VJN6" s="172"/>
      <c r="VJO6" s="172"/>
      <c r="VJP6" s="172"/>
      <c r="VJQ6" s="172"/>
      <c r="VJR6" s="172"/>
      <c r="VJS6" s="172"/>
      <c r="VJT6" s="172"/>
      <c r="VJU6" s="172"/>
      <c r="VJV6" s="172"/>
      <c r="VJW6" s="172"/>
      <c r="VJX6" s="172"/>
      <c r="VJY6" s="172"/>
      <c r="VJZ6" s="172"/>
      <c r="VKA6" s="172"/>
      <c r="VKB6" s="172"/>
      <c r="VKC6" s="172"/>
      <c r="VKD6" s="172"/>
      <c r="VKE6" s="172"/>
      <c r="VKF6" s="172"/>
      <c r="VKG6" s="172"/>
      <c r="VKH6" s="172"/>
      <c r="VKI6" s="172"/>
      <c r="VKJ6" s="172"/>
      <c r="VKK6" s="172"/>
      <c r="VKL6" s="172"/>
      <c r="VKM6" s="172"/>
      <c r="VKN6" s="172"/>
      <c r="VKO6" s="172"/>
      <c r="VKP6" s="172"/>
      <c r="VKQ6" s="172"/>
      <c r="VKR6" s="172"/>
      <c r="VKS6" s="172"/>
      <c r="VKT6" s="172"/>
      <c r="VKU6" s="172"/>
      <c r="VKV6" s="172"/>
      <c r="VKW6" s="172"/>
      <c r="VKX6" s="172"/>
      <c r="VKY6" s="172"/>
      <c r="VKZ6" s="172"/>
      <c r="VLA6" s="172"/>
      <c r="VLB6" s="172"/>
      <c r="VLC6" s="172"/>
      <c r="VLD6" s="172"/>
      <c r="VLE6" s="172"/>
      <c r="VLF6" s="172"/>
      <c r="VLG6" s="172"/>
      <c r="VLH6" s="172"/>
      <c r="VLI6" s="172"/>
      <c r="VLJ6" s="172"/>
      <c r="VLK6" s="172"/>
      <c r="VLL6" s="172"/>
      <c r="VLM6" s="172"/>
      <c r="VLN6" s="172"/>
      <c r="VLO6" s="172"/>
      <c r="VLP6" s="172"/>
      <c r="VLQ6" s="172"/>
      <c r="VLR6" s="172"/>
      <c r="VLS6" s="172"/>
      <c r="VLT6" s="172"/>
      <c r="VLU6" s="172"/>
      <c r="VLV6" s="172"/>
      <c r="VLW6" s="172"/>
      <c r="VLX6" s="172"/>
      <c r="VLY6" s="172"/>
      <c r="VLZ6" s="172"/>
      <c r="VMA6" s="172"/>
      <c r="VMB6" s="172"/>
      <c r="VMC6" s="172"/>
      <c r="VMD6" s="172"/>
      <c r="VME6" s="172"/>
      <c r="VMF6" s="172"/>
      <c r="VMG6" s="172"/>
      <c r="VMH6" s="172"/>
      <c r="VMI6" s="172"/>
      <c r="VMJ6" s="172"/>
      <c r="VMK6" s="172"/>
      <c r="VML6" s="172"/>
      <c r="VMM6" s="172"/>
      <c r="VMN6" s="172"/>
      <c r="VMO6" s="172"/>
      <c r="VMP6" s="172"/>
      <c r="VMQ6" s="172"/>
      <c r="VMR6" s="172"/>
      <c r="VMS6" s="172"/>
      <c r="VMT6" s="172"/>
      <c r="VMU6" s="172"/>
      <c r="VMV6" s="172"/>
      <c r="VMW6" s="172"/>
      <c r="VMX6" s="172"/>
      <c r="VMY6" s="172"/>
      <c r="VMZ6" s="172"/>
      <c r="VNA6" s="172"/>
      <c r="VNB6" s="172"/>
      <c r="VNC6" s="172"/>
      <c r="VND6" s="172"/>
      <c r="VNE6" s="172"/>
      <c r="VNF6" s="172"/>
      <c r="VNG6" s="172"/>
      <c r="VNH6" s="172"/>
      <c r="VNI6" s="172"/>
      <c r="VNJ6" s="172"/>
      <c r="VNK6" s="172"/>
      <c r="VNL6" s="172"/>
      <c r="VNM6" s="172"/>
      <c r="VNN6" s="172"/>
      <c r="VNO6" s="172"/>
      <c r="VNP6" s="172"/>
      <c r="VNQ6" s="172"/>
      <c r="VNR6" s="172"/>
      <c r="VNS6" s="172"/>
      <c r="VNT6" s="172"/>
      <c r="VNU6" s="172"/>
      <c r="VNV6" s="172"/>
      <c r="VNW6" s="172"/>
      <c r="VNX6" s="172"/>
      <c r="VNY6" s="172"/>
      <c r="VNZ6" s="172"/>
      <c r="VOA6" s="172"/>
      <c r="VOB6" s="172"/>
      <c r="VOC6" s="172"/>
      <c r="VOD6" s="172"/>
      <c r="VOE6" s="172"/>
      <c r="VOF6" s="172"/>
      <c r="VOG6" s="172"/>
      <c r="VOH6" s="172"/>
      <c r="VOI6" s="172"/>
      <c r="VOJ6" s="172"/>
      <c r="VOK6" s="172"/>
      <c r="VOL6" s="172"/>
      <c r="VOM6" s="172"/>
      <c r="VON6" s="172"/>
      <c r="VOO6" s="172"/>
      <c r="VOP6" s="172"/>
      <c r="VOQ6" s="172"/>
      <c r="VOR6" s="172"/>
      <c r="VOS6" s="172"/>
      <c r="VOT6" s="172"/>
      <c r="VOU6" s="172"/>
      <c r="VOV6" s="172"/>
      <c r="VOW6" s="172"/>
      <c r="VOX6" s="172"/>
      <c r="VOY6" s="172"/>
      <c r="VOZ6" s="172"/>
      <c r="VPA6" s="172"/>
      <c r="VPB6" s="172"/>
      <c r="VPC6" s="172"/>
      <c r="VPD6" s="172"/>
      <c r="VPE6" s="172"/>
      <c r="VPF6" s="172"/>
      <c r="VPG6" s="172"/>
      <c r="VPH6" s="172"/>
      <c r="VPI6" s="172"/>
      <c r="VPJ6" s="172"/>
      <c r="VPK6" s="172"/>
      <c r="VPL6" s="172"/>
      <c r="VPM6" s="172"/>
      <c r="VPN6" s="172"/>
      <c r="VPO6" s="172"/>
      <c r="VPP6" s="172"/>
      <c r="VPQ6" s="172"/>
      <c r="VPR6" s="172"/>
      <c r="VPS6" s="172"/>
      <c r="VPT6" s="172"/>
      <c r="VPU6" s="172"/>
      <c r="VPV6" s="172"/>
      <c r="VPW6" s="172"/>
      <c r="VPX6" s="172"/>
      <c r="VPY6" s="172"/>
      <c r="VPZ6" s="172"/>
      <c r="VQA6" s="172"/>
      <c r="VQB6" s="172"/>
      <c r="VQC6" s="172"/>
      <c r="VQD6" s="172"/>
      <c r="VQE6" s="172"/>
      <c r="VQF6" s="172"/>
      <c r="VQG6" s="172"/>
      <c r="VQH6" s="172"/>
      <c r="VQI6" s="172"/>
      <c r="VQJ6" s="172"/>
      <c r="VQK6" s="172"/>
      <c r="VQL6" s="172"/>
      <c r="VQM6" s="172"/>
      <c r="VQN6" s="172"/>
      <c r="VQO6" s="172"/>
      <c r="VQP6" s="172"/>
      <c r="VQQ6" s="172"/>
      <c r="VQR6" s="172"/>
      <c r="VQS6" s="172"/>
      <c r="VQT6" s="172"/>
      <c r="VQU6" s="172"/>
      <c r="VQV6" s="172"/>
      <c r="VQW6" s="172"/>
      <c r="VQX6" s="172"/>
      <c r="VQY6" s="172"/>
      <c r="VQZ6" s="172"/>
      <c r="VRA6" s="172"/>
      <c r="VRB6" s="172"/>
      <c r="VRC6" s="172"/>
      <c r="VRD6" s="172"/>
      <c r="VRE6" s="172"/>
      <c r="VRF6" s="172"/>
      <c r="VRG6" s="172"/>
      <c r="VRH6" s="172"/>
      <c r="VRI6" s="172"/>
      <c r="VRJ6" s="172"/>
      <c r="VRK6" s="172"/>
      <c r="VRL6" s="172"/>
      <c r="VRM6" s="172"/>
      <c r="VRN6" s="172"/>
      <c r="VRO6" s="172"/>
      <c r="VRP6" s="172"/>
      <c r="VRQ6" s="172"/>
      <c r="VRR6" s="172"/>
      <c r="VRS6" s="172"/>
      <c r="VRT6" s="172"/>
      <c r="VRU6" s="172"/>
      <c r="VRV6" s="172"/>
      <c r="VRW6" s="172"/>
      <c r="VRX6" s="172"/>
      <c r="VRY6" s="172"/>
      <c r="VRZ6" s="172"/>
      <c r="VSA6" s="172"/>
      <c r="VSB6" s="172"/>
      <c r="VSC6" s="172"/>
      <c r="VSD6" s="172"/>
      <c r="VSE6" s="172"/>
      <c r="VSF6" s="172"/>
      <c r="VSG6" s="172"/>
      <c r="VSH6" s="172"/>
      <c r="VSI6" s="172"/>
      <c r="VSJ6" s="172"/>
      <c r="VSK6" s="172"/>
      <c r="VSL6" s="172"/>
      <c r="VSM6" s="172"/>
      <c r="VSN6" s="172"/>
      <c r="VSO6" s="172"/>
      <c r="VSP6" s="172"/>
      <c r="VSQ6" s="172"/>
      <c r="VSR6" s="172"/>
      <c r="VSS6" s="172"/>
      <c r="VST6" s="172"/>
      <c r="VSU6" s="172"/>
      <c r="VSV6" s="172"/>
      <c r="VSW6" s="172"/>
      <c r="VSX6" s="172"/>
      <c r="VSY6" s="172"/>
      <c r="VSZ6" s="172"/>
      <c r="VTA6" s="172"/>
      <c r="VTB6" s="172"/>
      <c r="VTC6" s="172"/>
      <c r="VTD6" s="172"/>
      <c r="VTE6" s="172"/>
      <c r="VTF6" s="172"/>
      <c r="VTG6" s="172"/>
      <c r="VTH6" s="172"/>
      <c r="VTI6" s="172"/>
      <c r="VTJ6" s="172"/>
      <c r="VTK6" s="172"/>
      <c r="VTL6" s="172"/>
      <c r="VTM6" s="172"/>
      <c r="VTN6" s="172"/>
      <c r="VTO6" s="172"/>
      <c r="VTP6" s="172"/>
      <c r="VTQ6" s="172"/>
      <c r="VTR6" s="172"/>
      <c r="VTS6" s="172"/>
      <c r="VTT6" s="172"/>
      <c r="VTU6" s="172"/>
      <c r="VTV6" s="172"/>
      <c r="VTW6" s="172"/>
      <c r="VTX6" s="172"/>
      <c r="VTY6" s="172"/>
      <c r="VTZ6" s="172"/>
      <c r="VUA6" s="172"/>
      <c r="VUB6" s="172"/>
      <c r="VUC6" s="172"/>
      <c r="VUD6" s="172"/>
      <c r="VUE6" s="172"/>
      <c r="VUF6" s="172"/>
      <c r="VUG6" s="172"/>
      <c r="VUH6" s="172"/>
      <c r="VUI6" s="172"/>
      <c r="VUJ6" s="172"/>
      <c r="VUK6" s="172"/>
      <c r="VUL6" s="172"/>
      <c r="VUM6" s="172"/>
      <c r="VUN6" s="172"/>
      <c r="VUO6" s="172"/>
      <c r="VUP6" s="172"/>
      <c r="VUQ6" s="172"/>
      <c r="VUR6" s="172"/>
      <c r="VUS6" s="172"/>
      <c r="VUT6" s="172"/>
      <c r="VUU6" s="172"/>
      <c r="VUV6" s="172"/>
      <c r="VUW6" s="172"/>
      <c r="VUX6" s="172"/>
      <c r="VUY6" s="172"/>
      <c r="VUZ6" s="172"/>
      <c r="VVA6" s="172"/>
      <c r="VVB6" s="172"/>
      <c r="VVC6" s="172"/>
      <c r="VVD6" s="172"/>
      <c r="VVE6" s="172"/>
      <c r="VVF6" s="172"/>
      <c r="VVG6" s="172"/>
      <c r="VVH6" s="172"/>
      <c r="VVI6" s="172"/>
      <c r="VVJ6" s="172"/>
      <c r="VVK6" s="172"/>
      <c r="VVL6" s="172"/>
      <c r="VVM6" s="172"/>
      <c r="VVN6" s="172"/>
      <c r="VVO6" s="172"/>
      <c r="VVP6" s="172"/>
      <c r="VVQ6" s="172"/>
      <c r="VVR6" s="172"/>
      <c r="VVS6" s="172"/>
      <c r="VVT6" s="172"/>
      <c r="VVU6" s="172"/>
      <c r="VVV6" s="172"/>
      <c r="VVW6" s="172"/>
      <c r="VVX6" s="172"/>
      <c r="VVY6" s="172"/>
      <c r="VVZ6" s="172"/>
      <c r="VWA6" s="172"/>
      <c r="VWB6" s="172"/>
      <c r="VWC6" s="172"/>
      <c r="VWD6" s="172"/>
      <c r="VWE6" s="172"/>
      <c r="VWF6" s="172"/>
      <c r="VWG6" s="172"/>
      <c r="VWH6" s="172"/>
      <c r="VWI6" s="172"/>
      <c r="VWJ6" s="172"/>
      <c r="VWK6" s="172"/>
      <c r="VWL6" s="172"/>
      <c r="VWM6" s="172"/>
      <c r="VWN6" s="172"/>
      <c r="VWO6" s="172"/>
      <c r="VWP6" s="172"/>
      <c r="VWQ6" s="172"/>
      <c r="VWR6" s="172"/>
      <c r="VWS6" s="172"/>
      <c r="VWT6" s="172"/>
      <c r="VWU6" s="172"/>
      <c r="VWV6" s="172"/>
      <c r="VWW6" s="172"/>
      <c r="VWX6" s="172"/>
      <c r="VWY6" s="172"/>
      <c r="VWZ6" s="172"/>
      <c r="VXA6" s="172"/>
      <c r="VXB6" s="172"/>
      <c r="VXC6" s="172"/>
      <c r="VXD6" s="172"/>
      <c r="VXE6" s="172"/>
      <c r="VXF6" s="172"/>
      <c r="VXG6" s="172"/>
      <c r="VXH6" s="172"/>
      <c r="VXI6" s="172"/>
      <c r="VXJ6" s="172"/>
      <c r="VXK6" s="172"/>
      <c r="VXL6" s="172"/>
      <c r="VXM6" s="172"/>
      <c r="VXN6" s="172"/>
      <c r="VXO6" s="172"/>
      <c r="VXP6" s="172"/>
      <c r="VXQ6" s="172"/>
      <c r="VXR6" s="172"/>
      <c r="VXS6" s="172"/>
      <c r="VXT6" s="172"/>
      <c r="VXU6" s="172"/>
      <c r="VXV6" s="172"/>
      <c r="VXW6" s="172"/>
      <c r="VXX6" s="172"/>
      <c r="VXY6" s="172"/>
      <c r="VXZ6" s="172"/>
      <c r="VYA6" s="172"/>
      <c r="VYB6" s="172"/>
      <c r="VYC6" s="172"/>
      <c r="VYD6" s="172"/>
      <c r="VYE6" s="172"/>
      <c r="VYF6" s="172"/>
      <c r="VYG6" s="172"/>
      <c r="VYH6" s="172"/>
      <c r="VYI6" s="172"/>
      <c r="VYJ6" s="172"/>
      <c r="VYK6" s="172"/>
      <c r="VYL6" s="172"/>
      <c r="VYM6" s="172"/>
      <c r="VYN6" s="172"/>
      <c r="VYO6" s="172"/>
      <c r="VYP6" s="172"/>
      <c r="VYQ6" s="172"/>
      <c r="VYR6" s="172"/>
      <c r="VYS6" s="172"/>
      <c r="VYT6" s="172"/>
      <c r="VYU6" s="172"/>
      <c r="VYV6" s="172"/>
      <c r="VYW6" s="172"/>
      <c r="VYX6" s="172"/>
      <c r="VYY6" s="172"/>
      <c r="VYZ6" s="172"/>
      <c r="VZA6" s="172"/>
      <c r="VZB6" s="172"/>
      <c r="VZC6" s="172"/>
      <c r="VZD6" s="172"/>
      <c r="VZE6" s="172"/>
      <c r="VZF6" s="172"/>
      <c r="VZG6" s="172"/>
      <c r="VZH6" s="172"/>
      <c r="VZI6" s="172"/>
      <c r="VZJ6" s="172"/>
      <c r="VZK6" s="172"/>
      <c r="VZL6" s="172"/>
      <c r="VZM6" s="172"/>
      <c r="VZN6" s="172"/>
      <c r="VZO6" s="172"/>
      <c r="VZP6" s="172"/>
      <c r="VZQ6" s="172"/>
      <c r="VZR6" s="172"/>
      <c r="VZS6" s="172"/>
      <c r="VZT6" s="172"/>
      <c r="VZU6" s="172"/>
      <c r="VZV6" s="172"/>
      <c r="VZW6" s="172"/>
      <c r="VZX6" s="172"/>
      <c r="VZY6" s="172"/>
      <c r="VZZ6" s="172"/>
      <c r="WAA6" s="172"/>
      <c r="WAB6" s="172"/>
      <c r="WAC6" s="172"/>
      <c r="WAD6" s="172"/>
      <c r="WAE6" s="172"/>
      <c r="WAF6" s="172"/>
      <c r="WAG6" s="172"/>
      <c r="WAH6" s="172"/>
      <c r="WAI6" s="172"/>
      <c r="WAJ6" s="172"/>
      <c r="WAK6" s="172"/>
      <c r="WAL6" s="172"/>
      <c r="WAM6" s="172"/>
      <c r="WAN6" s="172"/>
      <c r="WAO6" s="172"/>
      <c r="WAP6" s="172"/>
      <c r="WAQ6" s="172"/>
      <c r="WAR6" s="172"/>
      <c r="WAS6" s="172"/>
      <c r="WAT6" s="172"/>
      <c r="WAU6" s="172"/>
      <c r="WAV6" s="172"/>
      <c r="WAW6" s="172"/>
      <c r="WAX6" s="172"/>
      <c r="WAY6" s="172"/>
      <c r="WAZ6" s="172"/>
      <c r="WBA6" s="172"/>
      <c r="WBB6" s="172"/>
      <c r="WBC6" s="172"/>
      <c r="WBD6" s="172"/>
      <c r="WBE6" s="172"/>
      <c r="WBF6" s="172"/>
      <c r="WBG6" s="172"/>
      <c r="WBH6" s="172"/>
      <c r="WBI6" s="172"/>
      <c r="WBJ6" s="172"/>
      <c r="WBK6" s="172"/>
      <c r="WBL6" s="172"/>
      <c r="WBM6" s="172"/>
      <c r="WBN6" s="172"/>
      <c r="WBO6" s="172"/>
      <c r="WBP6" s="172"/>
      <c r="WBQ6" s="172"/>
      <c r="WBR6" s="172"/>
      <c r="WBS6" s="172"/>
      <c r="WBT6" s="172"/>
      <c r="WBU6" s="172"/>
      <c r="WBV6" s="172"/>
      <c r="WBW6" s="172"/>
      <c r="WBX6" s="172"/>
      <c r="WBY6" s="172"/>
      <c r="WBZ6" s="172"/>
      <c r="WCA6" s="172"/>
      <c r="WCB6" s="172"/>
      <c r="WCC6" s="172"/>
      <c r="WCD6" s="172"/>
      <c r="WCE6" s="172"/>
      <c r="WCF6" s="172"/>
      <c r="WCG6" s="172"/>
      <c r="WCH6" s="172"/>
      <c r="WCI6" s="172"/>
      <c r="WCJ6" s="172"/>
      <c r="WCK6" s="172"/>
      <c r="WCL6" s="172"/>
      <c r="WCM6" s="172"/>
      <c r="WCN6" s="172"/>
      <c r="WCO6" s="172"/>
      <c r="WCP6" s="172"/>
      <c r="WCQ6" s="172"/>
      <c r="WCR6" s="172"/>
      <c r="WCS6" s="172"/>
      <c r="WCT6" s="172"/>
      <c r="WCU6" s="172"/>
      <c r="WCV6" s="172"/>
      <c r="WCW6" s="172"/>
      <c r="WCX6" s="172"/>
      <c r="WCY6" s="172"/>
      <c r="WCZ6" s="172"/>
      <c r="WDA6" s="172"/>
      <c r="WDB6" s="172"/>
      <c r="WDC6" s="172"/>
      <c r="WDD6" s="172"/>
      <c r="WDE6" s="172"/>
      <c r="WDF6" s="172"/>
      <c r="WDG6" s="172"/>
      <c r="WDH6" s="172"/>
      <c r="WDI6" s="172"/>
      <c r="WDJ6" s="172"/>
      <c r="WDK6" s="172"/>
      <c r="WDL6" s="172"/>
      <c r="WDM6" s="172"/>
      <c r="WDN6" s="172"/>
      <c r="WDO6" s="172"/>
      <c r="WDP6" s="172"/>
      <c r="WDQ6" s="172"/>
      <c r="WDR6" s="172"/>
      <c r="WDS6" s="172"/>
      <c r="WDT6" s="172"/>
      <c r="WDU6" s="172"/>
      <c r="WDV6" s="172"/>
      <c r="WDW6" s="172"/>
      <c r="WDX6" s="172"/>
      <c r="WDY6" s="172"/>
      <c r="WDZ6" s="172"/>
      <c r="WEA6" s="172"/>
      <c r="WEB6" s="172"/>
      <c r="WEC6" s="172"/>
      <c r="WED6" s="172"/>
      <c r="WEE6" s="172"/>
      <c r="WEF6" s="172"/>
      <c r="WEG6" s="172"/>
      <c r="WEH6" s="172"/>
      <c r="WEI6" s="172"/>
      <c r="WEJ6" s="172"/>
      <c r="WEK6" s="172"/>
      <c r="WEL6" s="172"/>
      <c r="WEM6" s="172"/>
      <c r="WEN6" s="172"/>
      <c r="WEO6" s="172"/>
      <c r="WEP6" s="172"/>
      <c r="WEQ6" s="172"/>
      <c r="WER6" s="172"/>
      <c r="WES6" s="172"/>
      <c r="WET6" s="172"/>
      <c r="WEU6" s="172"/>
      <c r="WEV6" s="172"/>
      <c r="WEW6" s="172"/>
      <c r="WEX6" s="172"/>
      <c r="WEY6" s="172"/>
      <c r="WEZ6" s="172"/>
      <c r="WFA6" s="172"/>
      <c r="WFB6" s="172"/>
      <c r="WFC6" s="172"/>
      <c r="WFD6" s="172"/>
      <c r="WFE6" s="172"/>
      <c r="WFF6" s="172"/>
      <c r="WFG6" s="172"/>
      <c r="WFH6" s="172"/>
      <c r="WFI6" s="172"/>
      <c r="WFJ6" s="172"/>
      <c r="WFK6" s="172"/>
      <c r="WFL6" s="172"/>
      <c r="WFM6" s="172"/>
      <c r="WFN6" s="172"/>
      <c r="WFO6" s="172"/>
      <c r="WFP6" s="172"/>
      <c r="WFQ6" s="172"/>
      <c r="WFR6" s="172"/>
      <c r="WFS6" s="172"/>
      <c r="WFT6" s="172"/>
      <c r="WFU6" s="172"/>
      <c r="WFV6" s="172"/>
      <c r="WFW6" s="172"/>
      <c r="WFX6" s="172"/>
      <c r="WFY6" s="172"/>
      <c r="WFZ6" s="172"/>
      <c r="WGA6" s="172"/>
      <c r="WGB6" s="172"/>
      <c r="WGC6" s="172"/>
      <c r="WGD6" s="172"/>
      <c r="WGE6" s="172"/>
      <c r="WGF6" s="172"/>
      <c r="WGG6" s="172"/>
      <c r="WGH6" s="172"/>
      <c r="WGI6" s="172"/>
      <c r="WGJ6" s="172"/>
      <c r="WGK6" s="172"/>
      <c r="WGL6" s="172"/>
      <c r="WGM6" s="172"/>
      <c r="WGN6" s="172"/>
      <c r="WGO6" s="172"/>
      <c r="WGP6" s="172"/>
      <c r="WGQ6" s="172"/>
      <c r="WGR6" s="172"/>
      <c r="WGS6" s="172"/>
      <c r="WGT6" s="172"/>
      <c r="WGU6" s="172"/>
      <c r="WGV6" s="172"/>
      <c r="WGW6" s="172"/>
      <c r="WGX6" s="172"/>
      <c r="WGY6" s="172"/>
      <c r="WGZ6" s="172"/>
      <c r="WHA6" s="172"/>
      <c r="WHB6" s="172"/>
      <c r="WHC6" s="172"/>
      <c r="WHD6" s="172"/>
      <c r="WHE6" s="172"/>
      <c r="WHF6" s="172"/>
      <c r="WHG6" s="172"/>
      <c r="WHH6" s="172"/>
      <c r="WHI6" s="172"/>
      <c r="WHJ6" s="172"/>
      <c r="WHK6" s="172"/>
      <c r="WHL6" s="172"/>
      <c r="WHM6" s="172"/>
      <c r="WHN6" s="172"/>
      <c r="WHO6" s="172"/>
      <c r="WHP6" s="172"/>
      <c r="WHQ6" s="172"/>
      <c r="WHR6" s="172"/>
      <c r="WHS6" s="172"/>
      <c r="WHT6" s="172"/>
      <c r="WHU6" s="172"/>
      <c r="WHV6" s="172"/>
      <c r="WHW6" s="172"/>
      <c r="WHX6" s="172"/>
      <c r="WHY6" s="172"/>
      <c r="WHZ6" s="172"/>
      <c r="WIA6" s="172"/>
      <c r="WIB6" s="172"/>
      <c r="WIC6" s="172"/>
      <c r="WID6" s="172"/>
      <c r="WIE6" s="172"/>
      <c r="WIF6" s="172"/>
      <c r="WIG6" s="172"/>
      <c r="WIH6" s="172"/>
      <c r="WII6" s="172"/>
      <c r="WIJ6" s="172"/>
      <c r="WIK6" s="172"/>
      <c r="WIL6" s="172"/>
      <c r="WIM6" s="172"/>
      <c r="WIN6" s="172"/>
      <c r="WIO6" s="172"/>
      <c r="WIP6" s="172"/>
      <c r="WIQ6" s="172"/>
      <c r="WIR6" s="172"/>
      <c r="WIS6" s="172"/>
      <c r="WIT6" s="172"/>
      <c r="WIU6" s="172"/>
      <c r="WIV6" s="172"/>
      <c r="WIW6" s="172"/>
      <c r="WIX6" s="172"/>
      <c r="WIY6" s="172"/>
      <c r="WIZ6" s="172"/>
      <c r="WJA6" s="172"/>
      <c r="WJB6" s="172"/>
      <c r="WJC6" s="172"/>
      <c r="WJD6" s="172"/>
      <c r="WJE6" s="172"/>
      <c r="WJF6" s="172"/>
      <c r="WJG6" s="172"/>
      <c r="WJH6" s="172"/>
      <c r="WJI6" s="172"/>
      <c r="WJJ6" s="172"/>
      <c r="WJK6" s="172"/>
      <c r="WJL6" s="172"/>
      <c r="WJM6" s="172"/>
      <c r="WJN6" s="172"/>
      <c r="WJO6" s="172"/>
      <c r="WJP6" s="172"/>
      <c r="WJQ6" s="172"/>
      <c r="WJR6" s="172"/>
      <c r="WJS6" s="172"/>
      <c r="WJT6" s="172"/>
      <c r="WJU6" s="172"/>
      <c r="WJV6" s="172"/>
      <c r="WJW6" s="172"/>
      <c r="WJX6" s="172"/>
      <c r="WJY6" s="172"/>
      <c r="WJZ6" s="172"/>
      <c r="WKA6" s="172"/>
      <c r="WKB6" s="172"/>
      <c r="WKC6" s="172"/>
      <c r="WKD6" s="172"/>
      <c r="WKE6" s="172"/>
      <c r="WKF6" s="172"/>
      <c r="WKG6" s="172"/>
      <c r="WKH6" s="172"/>
      <c r="WKI6" s="172"/>
      <c r="WKJ6" s="172"/>
      <c r="WKK6" s="172"/>
      <c r="WKL6" s="172"/>
      <c r="WKM6" s="172"/>
      <c r="WKN6" s="172"/>
      <c r="WKO6" s="172"/>
      <c r="WKP6" s="172"/>
      <c r="WKQ6" s="172"/>
      <c r="WKR6" s="172"/>
      <c r="WKS6" s="172"/>
      <c r="WKT6" s="172"/>
      <c r="WKU6" s="172"/>
      <c r="WKV6" s="172"/>
      <c r="WKW6" s="172"/>
      <c r="WKX6" s="172"/>
      <c r="WKY6" s="172"/>
      <c r="WKZ6" s="172"/>
      <c r="WLA6" s="172"/>
      <c r="WLB6" s="172"/>
      <c r="WLC6" s="172"/>
      <c r="WLD6" s="172"/>
      <c r="WLE6" s="172"/>
      <c r="WLF6" s="172"/>
      <c r="WLG6" s="172"/>
      <c r="WLH6" s="172"/>
      <c r="WLI6" s="172"/>
      <c r="WLJ6" s="172"/>
      <c r="WLK6" s="172"/>
      <c r="WLL6" s="172"/>
      <c r="WLM6" s="172"/>
      <c r="WLN6" s="172"/>
      <c r="WLO6" s="172"/>
      <c r="WLP6" s="172"/>
      <c r="WLQ6" s="172"/>
      <c r="WLR6" s="172"/>
      <c r="WLS6" s="172"/>
      <c r="WLT6" s="172"/>
      <c r="WLU6" s="172"/>
      <c r="WLV6" s="172"/>
      <c r="WLW6" s="172"/>
      <c r="WLX6" s="172"/>
      <c r="WLY6" s="172"/>
      <c r="WLZ6" s="172"/>
      <c r="WMA6" s="172"/>
      <c r="WMB6" s="172"/>
      <c r="WMC6" s="172"/>
      <c r="WMD6" s="172"/>
      <c r="WME6" s="172"/>
      <c r="WMF6" s="172"/>
      <c r="WMG6" s="172"/>
      <c r="WMH6" s="172"/>
      <c r="WMI6" s="172"/>
      <c r="WMJ6" s="172"/>
      <c r="WMK6" s="172"/>
      <c r="WML6" s="172"/>
      <c r="WMM6" s="172"/>
      <c r="WMN6" s="172"/>
      <c r="WMO6" s="172"/>
      <c r="WMP6" s="172"/>
      <c r="WMQ6" s="172"/>
      <c r="WMR6" s="172"/>
      <c r="WMS6" s="172"/>
      <c r="WMT6" s="172"/>
      <c r="WMU6" s="172"/>
      <c r="WMV6" s="172"/>
      <c r="WMW6" s="172"/>
      <c r="WMX6" s="172"/>
      <c r="WMY6" s="172"/>
      <c r="WMZ6" s="172"/>
      <c r="WNA6" s="172"/>
      <c r="WNB6" s="172"/>
      <c r="WNC6" s="172"/>
      <c r="WND6" s="172"/>
      <c r="WNE6" s="172"/>
      <c r="WNF6" s="172"/>
      <c r="WNG6" s="172"/>
      <c r="WNH6" s="172"/>
      <c r="WNI6" s="172"/>
      <c r="WNJ6" s="172"/>
      <c r="WNK6" s="172"/>
      <c r="WNL6" s="172"/>
      <c r="WNM6" s="172"/>
      <c r="WNN6" s="172"/>
      <c r="WNO6" s="172"/>
      <c r="WNP6" s="172"/>
      <c r="WNQ6" s="172"/>
      <c r="WNR6" s="172"/>
      <c r="WNS6" s="172"/>
      <c r="WNT6" s="172"/>
      <c r="WNU6" s="172"/>
      <c r="WNV6" s="172"/>
      <c r="WNW6" s="172"/>
      <c r="WNX6" s="172"/>
      <c r="WNY6" s="172"/>
      <c r="WNZ6" s="172"/>
      <c r="WOA6" s="172"/>
      <c r="WOB6" s="172"/>
      <c r="WOC6" s="172"/>
      <c r="WOD6" s="172"/>
      <c r="WOE6" s="172"/>
      <c r="WOF6" s="172"/>
      <c r="WOG6" s="172"/>
      <c r="WOH6" s="172"/>
      <c r="WOI6" s="172"/>
      <c r="WOJ6" s="172"/>
      <c r="WOK6" s="172"/>
      <c r="WOL6" s="172"/>
      <c r="WOM6" s="172"/>
      <c r="WON6" s="172"/>
      <c r="WOO6" s="172"/>
      <c r="WOP6" s="172"/>
      <c r="WOQ6" s="172"/>
      <c r="WOR6" s="172"/>
      <c r="WOS6" s="172"/>
      <c r="WOT6" s="172"/>
      <c r="WOU6" s="172"/>
      <c r="WOV6" s="172"/>
      <c r="WOW6" s="172"/>
      <c r="WOX6" s="172"/>
      <c r="WOY6" s="172"/>
      <c r="WOZ6" s="172"/>
      <c r="WPA6" s="172"/>
      <c r="WPB6" s="172"/>
      <c r="WPC6" s="172"/>
      <c r="WPD6" s="172"/>
      <c r="WPE6" s="172"/>
      <c r="WPF6" s="172"/>
      <c r="WPG6" s="172"/>
      <c r="WPH6" s="172"/>
      <c r="WPI6" s="172"/>
      <c r="WPJ6" s="172"/>
      <c r="WPK6" s="172"/>
      <c r="WPL6" s="172"/>
      <c r="WPM6" s="172"/>
      <c r="WPN6" s="172"/>
      <c r="WPO6" s="172"/>
      <c r="WPP6" s="172"/>
      <c r="WPQ6" s="172"/>
      <c r="WPR6" s="172"/>
      <c r="WPS6" s="172"/>
      <c r="WPT6" s="172"/>
      <c r="WPU6" s="172"/>
      <c r="WPV6" s="172"/>
      <c r="WPW6" s="172"/>
      <c r="WPX6" s="172"/>
      <c r="WPY6" s="172"/>
      <c r="WPZ6" s="172"/>
      <c r="WQA6" s="172"/>
      <c r="WQB6" s="172"/>
      <c r="WQC6" s="172"/>
      <c r="WQD6" s="172"/>
      <c r="WQE6" s="172"/>
      <c r="WQF6" s="172"/>
      <c r="WQG6" s="172"/>
      <c r="WQH6" s="172"/>
      <c r="WQI6" s="172"/>
      <c r="WQJ6" s="172"/>
      <c r="WQK6" s="172"/>
      <c r="WQL6" s="172"/>
      <c r="WQM6" s="172"/>
      <c r="WQN6" s="172"/>
      <c r="WQO6" s="172"/>
      <c r="WQP6" s="172"/>
      <c r="WQQ6" s="172"/>
      <c r="WQR6" s="172"/>
      <c r="WQS6" s="172"/>
      <c r="WQT6" s="172"/>
      <c r="WQU6" s="172"/>
      <c r="WQV6" s="172"/>
      <c r="WQW6" s="172"/>
      <c r="WQX6" s="172"/>
      <c r="WQY6" s="172"/>
      <c r="WQZ6" s="172"/>
      <c r="WRA6" s="172"/>
      <c r="WRB6" s="172"/>
      <c r="WRC6" s="172"/>
      <c r="WRD6" s="172"/>
      <c r="WRE6" s="172"/>
      <c r="WRF6" s="172"/>
      <c r="WRG6" s="172"/>
      <c r="WRH6" s="172"/>
      <c r="WRI6" s="172"/>
      <c r="WRJ6" s="172"/>
      <c r="WRK6" s="172"/>
      <c r="WRL6" s="172"/>
      <c r="WRM6" s="172"/>
      <c r="WRN6" s="172"/>
      <c r="WRO6" s="172"/>
      <c r="WRP6" s="172"/>
      <c r="WRQ6" s="172"/>
      <c r="WRR6" s="172"/>
      <c r="WRS6" s="172"/>
      <c r="WRT6" s="172"/>
      <c r="WRU6" s="172"/>
      <c r="WRV6" s="172"/>
      <c r="WRW6" s="172"/>
      <c r="WRX6" s="172"/>
      <c r="WRY6" s="172"/>
      <c r="WRZ6" s="172"/>
      <c r="WSA6" s="172"/>
      <c r="WSB6" s="172"/>
      <c r="WSC6" s="172"/>
      <c r="WSD6" s="172"/>
      <c r="WSE6" s="172"/>
      <c r="WSF6" s="172"/>
      <c r="WSG6" s="172"/>
      <c r="WSH6" s="172"/>
      <c r="WSI6" s="172"/>
      <c r="WSJ6" s="172"/>
      <c r="WSK6" s="172"/>
      <c r="WSL6" s="172"/>
      <c r="WSM6" s="172"/>
      <c r="WSN6" s="172"/>
      <c r="WSO6" s="172"/>
      <c r="WSP6" s="172"/>
      <c r="WSQ6" s="172"/>
      <c r="WSR6" s="172"/>
      <c r="WSS6" s="172"/>
      <c r="WST6" s="172"/>
      <c r="WSU6" s="172"/>
      <c r="WSV6" s="172"/>
      <c r="WSW6" s="172"/>
      <c r="WSX6" s="172"/>
      <c r="WSY6" s="172"/>
      <c r="WSZ6" s="172"/>
      <c r="WTA6" s="172"/>
      <c r="WTB6" s="172"/>
      <c r="WTC6" s="172"/>
      <c r="WTD6" s="172"/>
      <c r="WTE6" s="172"/>
      <c r="WTF6" s="172"/>
      <c r="WTG6" s="172"/>
      <c r="WTH6" s="172"/>
      <c r="WTI6" s="172"/>
      <c r="WTJ6" s="172"/>
      <c r="WTK6" s="172"/>
      <c r="WTL6" s="172"/>
      <c r="WTM6" s="172"/>
      <c r="WTN6" s="172"/>
      <c r="WTO6" s="172"/>
      <c r="WTP6" s="172"/>
      <c r="WTQ6" s="172"/>
      <c r="WTR6" s="172"/>
      <c r="WTS6" s="172"/>
      <c r="WTT6" s="172"/>
      <c r="WTU6" s="172"/>
      <c r="WTV6" s="172"/>
      <c r="WTW6" s="172"/>
      <c r="WTX6" s="172"/>
      <c r="WTY6" s="172"/>
      <c r="WTZ6" s="172"/>
      <c r="WUA6" s="172"/>
      <c r="WUB6" s="172"/>
      <c r="WUC6" s="172"/>
      <c r="WUD6" s="172"/>
      <c r="WUE6" s="172"/>
      <c r="WUF6" s="172"/>
      <c r="WUG6" s="172"/>
      <c r="WUH6" s="172"/>
      <c r="WUI6" s="172"/>
      <c r="WUJ6" s="172"/>
      <c r="WUK6" s="172"/>
      <c r="WUL6" s="172"/>
      <c r="WUM6" s="172"/>
      <c r="WUN6" s="172"/>
      <c r="WUO6" s="172"/>
      <c r="WUP6" s="172"/>
      <c r="WUQ6" s="172"/>
      <c r="WUR6" s="172"/>
      <c r="WUS6" s="172"/>
      <c r="WUT6" s="172"/>
      <c r="WUU6" s="172"/>
      <c r="WUV6" s="172"/>
      <c r="WUW6" s="172"/>
      <c r="WUX6" s="172"/>
      <c r="WUY6" s="172"/>
      <c r="WUZ6" s="172"/>
      <c r="WVA6" s="172"/>
      <c r="WVB6" s="172"/>
      <c r="WVC6" s="172"/>
      <c r="WVD6" s="172"/>
      <c r="WVE6" s="172"/>
      <c r="WVF6" s="172"/>
      <c r="WVG6" s="172"/>
      <c r="WVH6" s="172"/>
      <c r="WVI6" s="172"/>
      <c r="WVJ6" s="172"/>
      <c r="WVK6" s="172"/>
      <c r="WVL6" s="172"/>
      <c r="WVM6" s="172"/>
      <c r="WVN6" s="172"/>
      <c r="WVO6" s="172"/>
      <c r="WVP6" s="172"/>
      <c r="WVQ6" s="172"/>
      <c r="WVR6" s="172"/>
      <c r="WVS6" s="172"/>
      <c r="WVT6" s="172"/>
      <c r="WVU6" s="172"/>
      <c r="WVV6" s="172"/>
      <c r="WVW6" s="172"/>
      <c r="WVX6" s="172"/>
      <c r="WVY6" s="172"/>
      <c r="WVZ6" s="172"/>
      <c r="WWA6" s="172"/>
      <c r="WWB6" s="172"/>
      <c r="WWC6" s="172"/>
      <c r="WWD6" s="172"/>
      <c r="WWE6" s="172"/>
      <c r="WWF6" s="172"/>
      <c r="WWG6" s="172"/>
      <c r="WWH6" s="172"/>
      <c r="WWI6" s="172"/>
      <c r="WWJ6" s="172"/>
      <c r="WWK6" s="172"/>
      <c r="WWL6" s="172"/>
      <c r="WWM6" s="172"/>
      <c r="WWN6" s="172"/>
      <c r="WWO6" s="172"/>
      <c r="WWP6" s="172"/>
      <c r="WWQ6" s="172"/>
      <c r="WWR6" s="172"/>
      <c r="WWS6" s="172"/>
      <c r="WWT6" s="172"/>
      <c r="WWU6" s="172"/>
      <c r="WWV6" s="172"/>
      <c r="WWW6" s="172"/>
      <c r="WWX6" s="172"/>
      <c r="WWY6" s="172"/>
      <c r="WWZ6" s="172"/>
      <c r="WXA6" s="172"/>
      <c r="WXB6" s="172"/>
      <c r="WXC6" s="172"/>
      <c r="WXD6" s="172"/>
      <c r="WXE6" s="172"/>
      <c r="WXF6" s="172"/>
      <c r="WXG6" s="172"/>
      <c r="WXH6" s="172"/>
      <c r="WXI6" s="172"/>
      <c r="WXJ6" s="172"/>
      <c r="WXK6" s="172"/>
      <c r="WXL6" s="172"/>
      <c r="WXM6" s="172"/>
      <c r="WXN6" s="172"/>
      <c r="WXO6" s="172"/>
      <c r="WXP6" s="172"/>
      <c r="WXQ6" s="172"/>
      <c r="WXR6" s="172"/>
      <c r="WXS6" s="172"/>
      <c r="WXT6" s="172"/>
      <c r="WXU6" s="172"/>
      <c r="WXV6" s="172"/>
      <c r="WXW6" s="172"/>
      <c r="WXX6" s="172"/>
      <c r="WXY6" s="172"/>
      <c r="WXZ6" s="172"/>
      <c r="WYA6" s="172"/>
      <c r="WYB6" s="172"/>
      <c r="WYC6" s="172"/>
      <c r="WYD6" s="172"/>
      <c r="WYE6" s="172"/>
      <c r="WYF6" s="172"/>
      <c r="WYG6" s="172"/>
      <c r="WYH6" s="172"/>
      <c r="WYI6" s="172"/>
      <c r="WYJ6" s="172"/>
      <c r="WYK6" s="172"/>
      <c r="WYL6" s="172"/>
      <c r="WYM6" s="172"/>
      <c r="WYN6" s="172"/>
      <c r="WYO6" s="172"/>
      <c r="WYP6" s="172"/>
      <c r="WYQ6" s="172"/>
      <c r="WYR6" s="172"/>
      <c r="WYS6" s="172"/>
      <c r="WYT6" s="172"/>
      <c r="WYU6" s="172"/>
      <c r="WYV6" s="172"/>
      <c r="WYW6" s="172"/>
      <c r="WYX6" s="172"/>
      <c r="WYY6" s="172"/>
      <c r="WYZ6" s="172"/>
      <c r="WZA6" s="172"/>
      <c r="WZB6" s="172"/>
      <c r="WZC6" s="172"/>
      <c r="WZD6" s="172"/>
      <c r="WZE6" s="172"/>
      <c r="WZF6" s="172"/>
      <c r="WZG6" s="172"/>
      <c r="WZH6" s="172"/>
      <c r="WZI6" s="172"/>
      <c r="WZJ6" s="172"/>
      <c r="WZK6" s="172"/>
      <c r="WZL6" s="172"/>
      <c r="WZM6" s="172"/>
      <c r="WZN6" s="172"/>
      <c r="WZO6" s="172"/>
      <c r="WZP6" s="172"/>
      <c r="WZQ6" s="172"/>
      <c r="WZR6" s="172"/>
      <c r="WZS6" s="172"/>
      <c r="WZT6" s="172"/>
      <c r="WZU6" s="172"/>
      <c r="WZV6" s="172"/>
      <c r="WZW6" s="172"/>
      <c r="WZX6" s="172"/>
      <c r="WZY6" s="172"/>
      <c r="WZZ6" s="172"/>
      <c r="XAA6" s="172"/>
      <c r="XAB6" s="172"/>
      <c r="XAC6" s="172"/>
      <c r="XAD6" s="172"/>
      <c r="XAE6" s="172"/>
      <c r="XAF6" s="172"/>
      <c r="XAG6" s="172"/>
      <c r="XAH6" s="172"/>
      <c r="XAI6" s="172"/>
      <c r="XAJ6" s="172"/>
      <c r="XAK6" s="172"/>
      <c r="XAL6" s="172"/>
      <c r="XAM6" s="172"/>
      <c r="XAN6" s="172"/>
      <c r="XAO6" s="172"/>
      <c r="XAP6" s="172"/>
      <c r="XAQ6" s="172"/>
      <c r="XAR6" s="172"/>
      <c r="XAS6" s="172"/>
      <c r="XAT6" s="172"/>
      <c r="XAU6" s="172"/>
      <c r="XAV6" s="172"/>
      <c r="XAW6" s="172"/>
      <c r="XAX6" s="172"/>
      <c r="XAY6" s="172"/>
      <c r="XAZ6" s="172"/>
      <c r="XBA6" s="172"/>
      <c r="XBB6" s="172"/>
      <c r="XBC6" s="172"/>
      <c r="XBD6" s="172"/>
      <c r="XBE6" s="172"/>
      <c r="XBF6" s="172"/>
      <c r="XBG6" s="172"/>
      <c r="XBH6" s="172"/>
      <c r="XBI6" s="172"/>
      <c r="XBJ6" s="172"/>
      <c r="XBK6" s="172"/>
      <c r="XBL6" s="172"/>
      <c r="XBM6" s="172"/>
      <c r="XBN6" s="172"/>
      <c r="XBO6" s="172"/>
      <c r="XBP6" s="172"/>
      <c r="XBQ6" s="172"/>
      <c r="XBR6" s="172"/>
      <c r="XBS6" s="172"/>
      <c r="XBT6" s="172"/>
      <c r="XBU6" s="172"/>
      <c r="XBV6" s="172"/>
      <c r="XBW6" s="172"/>
      <c r="XBX6" s="172"/>
      <c r="XBY6" s="172"/>
      <c r="XBZ6" s="172"/>
      <c r="XCA6" s="172"/>
      <c r="XCB6" s="172"/>
      <c r="XCC6" s="172"/>
      <c r="XCD6" s="172"/>
      <c r="XCE6" s="172"/>
      <c r="XCF6" s="172"/>
      <c r="XCG6" s="172"/>
      <c r="XCH6" s="172"/>
      <c r="XCI6" s="172"/>
      <c r="XCJ6" s="172"/>
      <c r="XCK6" s="172"/>
      <c r="XCL6" s="172"/>
      <c r="XCM6" s="172"/>
      <c r="XCN6" s="172"/>
      <c r="XCO6" s="172"/>
      <c r="XCP6" s="172"/>
      <c r="XCQ6" s="172"/>
      <c r="XCR6" s="172"/>
      <c r="XCS6" s="172"/>
      <c r="XCT6" s="172"/>
      <c r="XCU6" s="172"/>
      <c r="XCV6" s="172"/>
      <c r="XCW6" s="172"/>
      <c r="XCX6" s="172"/>
      <c r="XCY6" s="172"/>
      <c r="XCZ6" s="172"/>
      <c r="XDA6" s="172"/>
      <c r="XDB6" s="172"/>
      <c r="XDC6" s="172"/>
      <c r="XDD6" s="172"/>
      <c r="XDE6" s="172"/>
      <c r="XDF6" s="172"/>
      <c r="XDG6" s="172"/>
      <c r="XDH6" s="172"/>
      <c r="XDI6" s="172"/>
      <c r="XDJ6" s="172"/>
      <c r="XDK6" s="172"/>
      <c r="XDL6" s="172"/>
      <c r="XDM6" s="172"/>
      <c r="XDN6" s="172"/>
      <c r="XDO6" s="172"/>
      <c r="XDP6" s="172"/>
      <c r="XDQ6" s="172"/>
      <c r="XDR6" s="172"/>
      <c r="XDS6" s="172"/>
      <c r="XDT6" s="172"/>
      <c r="XDU6" s="172"/>
      <c r="XDV6" s="172"/>
      <c r="XDW6" s="172"/>
      <c r="XDX6" s="172"/>
      <c r="XDY6" s="172"/>
      <c r="XDZ6" s="172"/>
      <c r="XEA6" s="172"/>
      <c r="XEB6" s="172"/>
      <c r="XEC6" s="172"/>
      <c r="XED6" s="172"/>
      <c r="XEE6" s="172"/>
      <c r="XEF6" s="172"/>
      <c r="XEG6" s="172"/>
      <c r="XEH6" s="172"/>
      <c r="XEI6" s="172"/>
      <c r="XEJ6" s="172"/>
      <c r="XEK6" s="172"/>
      <c r="XEL6" s="172"/>
      <c r="XEM6" s="172"/>
      <c r="XEN6" s="172"/>
      <c r="XEO6" s="172"/>
      <c r="XEP6" s="172"/>
      <c r="XEQ6" s="172"/>
      <c r="XER6" s="172"/>
      <c r="XES6" s="172"/>
      <c r="XET6" s="172"/>
      <c r="XEU6" s="172"/>
      <c r="XEV6" s="172"/>
      <c r="XEW6" s="172"/>
      <c r="XEX6" s="172"/>
      <c r="XEY6" s="172"/>
      <c r="XEZ6" s="172"/>
      <c r="XFA6" s="172"/>
      <c r="XFB6" s="172"/>
      <c r="XFC6" s="172"/>
    </row>
    <row r="7" spans="1:16383" s="115" customFormat="1" ht="40.2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58" t="s">
        <v>14</v>
      </c>
      <c r="H7" s="158"/>
      <c r="I7" s="160">
        <f>SUM(J7:L7,N7:O7,Q7:R7,T7:U7,W7:AA7)</f>
        <v>0</v>
      </c>
      <c r="J7" s="235"/>
      <c r="K7" s="235"/>
      <c r="L7" s="235"/>
      <c r="M7" s="212"/>
      <c r="N7" s="235"/>
      <c r="O7" s="235"/>
      <c r="P7" s="212"/>
      <c r="Q7" s="235"/>
      <c r="R7" s="235"/>
      <c r="S7" s="212"/>
      <c r="T7" s="235"/>
      <c r="U7" s="235"/>
      <c r="V7" s="212"/>
      <c r="W7" s="235"/>
      <c r="X7" s="235"/>
      <c r="Y7" s="235"/>
      <c r="Z7" s="235"/>
      <c r="AA7" s="235"/>
    </row>
    <row r="8" spans="1:16383" s="115" customFormat="1" ht="40.25" customHeight="1" thickBot="1">
      <c r="B8" s="212" t="s">
        <v>14</v>
      </c>
      <c r="C8" s="212" t="s">
        <v>14</v>
      </c>
      <c r="D8" s="228">
        <f t="shared" si="0"/>
        <v>0</v>
      </c>
      <c r="E8" s="228">
        <f t="shared" si="1"/>
        <v>0</v>
      </c>
      <c r="F8" s="228">
        <f t="shared" si="2"/>
        <v>0</v>
      </c>
      <c r="G8" s="158" t="s">
        <v>14</v>
      </c>
      <c r="H8" s="158"/>
      <c r="I8" s="160">
        <f t="shared" ref="I8:I31" si="3">SUM(J8:L8,N8:O8,Q8:R8,T8:U8,W8:AA8)</f>
        <v>0</v>
      </c>
      <c r="J8" s="235"/>
      <c r="K8" s="235"/>
      <c r="L8" s="235"/>
      <c r="M8" s="212"/>
      <c r="N8" s="235"/>
      <c r="O8" s="235"/>
      <c r="P8" s="212"/>
      <c r="Q8" s="235"/>
      <c r="R8" s="235"/>
      <c r="S8" s="212"/>
      <c r="T8" s="235"/>
      <c r="U8" s="235"/>
      <c r="V8" s="212"/>
      <c r="W8" s="235"/>
      <c r="X8" s="235"/>
      <c r="Y8" s="235"/>
      <c r="Z8" s="235"/>
      <c r="AA8" s="235"/>
    </row>
    <row r="9" spans="1:16383" s="115" customFormat="1" ht="40.25" customHeight="1" thickBot="1">
      <c r="B9" s="212" t="s">
        <v>14</v>
      </c>
      <c r="C9" s="212" t="s">
        <v>14</v>
      </c>
      <c r="D9" s="228">
        <f t="shared" si="0"/>
        <v>0</v>
      </c>
      <c r="E9" s="228">
        <f t="shared" si="1"/>
        <v>0</v>
      </c>
      <c r="F9" s="228">
        <f t="shared" si="2"/>
        <v>0</v>
      </c>
      <c r="G9" s="158" t="s">
        <v>14</v>
      </c>
      <c r="H9" s="158"/>
      <c r="I9" s="160">
        <f t="shared" si="3"/>
        <v>0</v>
      </c>
      <c r="J9" s="235"/>
      <c r="K9" s="235"/>
      <c r="L9" s="235"/>
      <c r="M9" s="212"/>
      <c r="N9" s="235"/>
      <c r="O9" s="235"/>
      <c r="P9" s="212"/>
      <c r="Q9" s="235"/>
      <c r="R9" s="235"/>
      <c r="S9" s="212"/>
      <c r="T9" s="235"/>
      <c r="U9" s="235"/>
      <c r="V9" s="212"/>
      <c r="W9" s="235"/>
      <c r="X9" s="235"/>
      <c r="Y9" s="235"/>
      <c r="Z9" s="235"/>
      <c r="AA9" s="235"/>
    </row>
    <row r="10" spans="1:16383" s="115" customFormat="1" ht="40.25" customHeight="1" thickBot="1">
      <c r="B10" s="212" t="s">
        <v>14</v>
      </c>
      <c r="C10" s="212" t="s">
        <v>14</v>
      </c>
      <c r="D10" s="228">
        <f t="shared" si="0"/>
        <v>0</v>
      </c>
      <c r="E10" s="228">
        <f t="shared" si="1"/>
        <v>0</v>
      </c>
      <c r="F10" s="228">
        <f t="shared" si="2"/>
        <v>0</v>
      </c>
      <c r="G10" s="158" t="s">
        <v>14</v>
      </c>
      <c r="H10" s="158"/>
      <c r="I10" s="160">
        <f t="shared" si="3"/>
        <v>0</v>
      </c>
      <c r="J10" s="235"/>
      <c r="K10" s="235"/>
      <c r="L10" s="235"/>
      <c r="M10" s="212"/>
      <c r="N10" s="235"/>
      <c r="O10" s="235"/>
      <c r="P10" s="212"/>
      <c r="Q10" s="235"/>
      <c r="R10" s="235"/>
      <c r="S10" s="212"/>
      <c r="T10" s="235"/>
      <c r="U10" s="235"/>
      <c r="V10" s="212"/>
      <c r="W10" s="235"/>
      <c r="X10" s="235"/>
      <c r="Y10" s="235"/>
      <c r="Z10" s="235"/>
      <c r="AA10" s="235"/>
    </row>
    <row r="11" spans="1:16383" s="115" customFormat="1" ht="40.25" customHeight="1" thickBot="1">
      <c r="B11" s="212" t="s">
        <v>14</v>
      </c>
      <c r="C11" s="212" t="s">
        <v>14</v>
      </c>
      <c r="D11" s="228">
        <f t="shared" si="0"/>
        <v>0</v>
      </c>
      <c r="E11" s="228">
        <f t="shared" si="1"/>
        <v>0</v>
      </c>
      <c r="F11" s="228">
        <f t="shared" si="2"/>
        <v>0</v>
      </c>
      <c r="G11" s="158" t="s">
        <v>14</v>
      </c>
      <c r="H11" s="158"/>
      <c r="I11" s="160">
        <f t="shared" si="3"/>
        <v>0</v>
      </c>
      <c r="J11" s="235"/>
      <c r="K11" s="235"/>
      <c r="L11" s="235"/>
      <c r="M11" s="212"/>
      <c r="N11" s="235"/>
      <c r="O11" s="235"/>
      <c r="P11" s="212"/>
      <c r="Q11" s="235"/>
      <c r="R11" s="235"/>
      <c r="S11" s="212"/>
      <c r="T11" s="235"/>
      <c r="U11" s="235"/>
      <c r="V11" s="212"/>
      <c r="W11" s="235"/>
      <c r="X11" s="235"/>
      <c r="Y11" s="235"/>
      <c r="Z11" s="235"/>
      <c r="AA11" s="235"/>
    </row>
    <row r="12" spans="1:16383" s="115" customFormat="1" ht="40.25" customHeight="1" thickBot="1">
      <c r="B12" s="212" t="s">
        <v>14</v>
      </c>
      <c r="C12" s="212" t="s">
        <v>14</v>
      </c>
      <c r="D12" s="228">
        <f t="shared" si="0"/>
        <v>0</v>
      </c>
      <c r="E12" s="228">
        <f t="shared" si="1"/>
        <v>0</v>
      </c>
      <c r="F12" s="228">
        <f t="shared" si="2"/>
        <v>0</v>
      </c>
      <c r="G12" s="158" t="s">
        <v>14</v>
      </c>
      <c r="H12" s="158"/>
      <c r="I12" s="160">
        <f t="shared" si="3"/>
        <v>0</v>
      </c>
      <c r="J12" s="235"/>
      <c r="K12" s="235"/>
      <c r="L12" s="235"/>
      <c r="M12" s="212"/>
      <c r="N12" s="235"/>
      <c r="O12" s="235"/>
      <c r="P12" s="212"/>
      <c r="Q12" s="235"/>
      <c r="R12" s="235"/>
      <c r="S12" s="212"/>
      <c r="T12" s="235"/>
      <c r="U12" s="235"/>
      <c r="V12" s="212"/>
      <c r="W12" s="235"/>
      <c r="X12" s="235"/>
      <c r="Y12" s="235"/>
      <c r="Z12" s="235"/>
      <c r="AA12" s="235"/>
    </row>
    <row r="13" spans="1:16383" s="115" customFormat="1" ht="40.25" customHeight="1" thickBot="1">
      <c r="B13" s="212" t="s">
        <v>14</v>
      </c>
      <c r="C13" s="212" t="s">
        <v>14</v>
      </c>
      <c r="D13" s="228">
        <f t="shared" si="0"/>
        <v>0</v>
      </c>
      <c r="E13" s="228">
        <f t="shared" si="1"/>
        <v>0</v>
      </c>
      <c r="F13" s="228">
        <f t="shared" si="2"/>
        <v>0</v>
      </c>
      <c r="G13" s="158" t="s">
        <v>14</v>
      </c>
      <c r="H13" s="158"/>
      <c r="I13" s="160">
        <f t="shared" si="3"/>
        <v>0</v>
      </c>
      <c r="J13" s="235"/>
      <c r="K13" s="235"/>
      <c r="L13" s="235"/>
      <c r="M13" s="212"/>
      <c r="N13" s="235"/>
      <c r="O13" s="235"/>
      <c r="P13" s="212"/>
      <c r="Q13" s="235"/>
      <c r="R13" s="235"/>
      <c r="S13" s="212"/>
      <c r="T13" s="235"/>
      <c r="U13" s="235"/>
      <c r="V13" s="212"/>
      <c r="W13" s="235"/>
      <c r="X13" s="235"/>
      <c r="Y13" s="235"/>
      <c r="Z13" s="235"/>
      <c r="AA13" s="235"/>
    </row>
    <row r="14" spans="1:16383" s="115" customFormat="1" ht="40.25" customHeight="1" thickBot="1">
      <c r="B14" s="212" t="s">
        <v>14</v>
      </c>
      <c r="C14" s="212" t="s">
        <v>14</v>
      </c>
      <c r="D14" s="228">
        <f t="shared" si="0"/>
        <v>0</v>
      </c>
      <c r="E14" s="228">
        <f t="shared" si="1"/>
        <v>0</v>
      </c>
      <c r="F14" s="228">
        <f t="shared" si="2"/>
        <v>0</v>
      </c>
      <c r="G14" s="158" t="s">
        <v>14</v>
      </c>
      <c r="H14" s="158"/>
      <c r="I14" s="160">
        <f t="shared" si="3"/>
        <v>0</v>
      </c>
      <c r="J14" s="235"/>
      <c r="K14" s="235"/>
      <c r="L14" s="235"/>
      <c r="M14" s="212"/>
      <c r="N14" s="235"/>
      <c r="O14" s="235"/>
      <c r="P14" s="212"/>
      <c r="Q14" s="235"/>
      <c r="R14" s="235"/>
      <c r="S14" s="212"/>
      <c r="T14" s="235"/>
      <c r="U14" s="235"/>
      <c r="V14" s="212"/>
      <c r="W14" s="235"/>
      <c r="X14" s="235"/>
      <c r="Y14" s="235"/>
      <c r="Z14" s="235"/>
      <c r="AA14" s="235"/>
    </row>
    <row r="15" spans="1:16383" s="115" customFormat="1" ht="40.25" customHeight="1" thickBot="1">
      <c r="B15" s="212" t="s">
        <v>14</v>
      </c>
      <c r="C15" s="212" t="s">
        <v>14</v>
      </c>
      <c r="D15" s="228">
        <f t="shared" si="0"/>
        <v>0</v>
      </c>
      <c r="E15" s="228">
        <f t="shared" si="1"/>
        <v>0</v>
      </c>
      <c r="F15" s="228">
        <f t="shared" si="2"/>
        <v>0</v>
      </c>
      <c r="G15" s="158" t="s">
        <v>14</v>
      </c>
      <c r="H15" s="158"/>
      <c r="I15" s="160">
        <f t="shared" si="3"/>
        <v>0</v>
      </c>
      <c r="J15" s="235"/>
      <c r="K15" s="235"/>
      <c r="L15" s="235"/>
      <c r="M15" s="212"/>
      <c r="N15" s="235"/>
      <c r="O15" s="235"/>
      <c r="P15" s="212"/>
      <c r="Q15" s="235"/>
      <c r="R15" s="235"/>
      <c r="S15" s="212"/>
      <c r="T15" s="235"/>
      <c r="U15" s="235"/>
      <c r="V15" s="212"/>
      <c r="W15" s="235"/>
      <c r="X15" s="235"/>
      <c r="Y15" s="235"/>
      <c r="Z15" s="235"/>
      <c r="AA15" s="235"/>
    </row>
    <row r="16" spans="1:16383" s="115" customFormat="1" ht="40.25" customHeight="1" thickBot="1">
      <c r="B16" s="212" t="s">
        <v>14</v>
      </c>
      <c r="C16" s="212" t="s">
        <v>14</v>
      </c>
      <c r="D16" s="228">
        <f t="shared" si="0"/>
        <v>0</v>
      </c>
      <c r="E16" s="228">
        <f t="shared" si="1"/>
        <v>0</v>
      </c>
      <c r="F16" s="228">
        <f t="shared" si="2"/>
        <v>0</v>
      </c>
      <c r="G16" s="158" t="s">
        <v>14</v>
      </c>
      <c r="H16" s="158"/>
      <c r="I16" s="160">
        <f t="shared" si="3"/>
        <v>0</v>
      </c>
      <c r="J16" s="235"/>
      <c r="K16" s="235"/>
      <c r="L16" s="235"/>
      <c r="M16" s="212"/>
      <c r="N16" s="235"/>
      <c r="O16" s="235"/>
      <c r="P16" s="212"/>
      <c r="Q16" s="235"/>
      <c r="R16" s="235"/>
      <c r="S16" s="212"/>
      <c r="T16" s="235"/>
      <c r="U16" s="235"/>
      <c r="V16" s="212"/>
      <c r="W16" s="235"/>
      <c r="X16" s="235"/>
      <c r="Y16" s="235"/>
      <c r="Z16" s="235"/>
      <c r="AA16" s="235"/>
    </row>
    <row r="17" spans="2:27" s="115" customFormat="1" ht="40.25" customHeight="1" thickBot="1">
      <c r="B17" s="212" t="s">
        <v>14</v>
      </c>
      <c r="C17" s="212" t="s">
        <v>14</v>
      </c>
      <c r="D17" s="228">
        <f t="shared" si="0"/>
        <v>0</v>
      </c>
      <c r="E17" s="228">
        <f t="shared" si="1"/>
        <v>0</v>
      </c>
      <c r="F17" s="228">
        <f t="shared" si="2"/>
        <v>0</v>
      </c>
      <c r="G17" s="158" t="s">
        <v>14</v>
      </c>
      <c r="H17" s="158"/>
      <c r="I17" s="160">
        <f t="shared" si="3"/>
        <v>0</v>
      </c>
      <c r="J17" s="235"/>
      <c r="K17" s="235"/>
      <c r="L17" s="235"/>
      <c r="M17" s="212"/>
      <c r="N17" s="235"/>
      <c r="O17" s="235"/>
      <c r="P17" s="212"/>
      <c r="Q17" s="235"/>
      <c r="R17" s="235"/>
      <c r="S17" s="212"/>
      <c r="T17" s="235"/>
      <c r="U17" s="235"/>
      <c r="V17" s="212"/>
      <c r="W17" s="235"/>
      <c r="X17" s="235"/>
      <c r="Y17" s="235"/>
      <c r="Z17" s="235"/>
      <c r="AA17" s="235"/>
    </row>
    <row r="18" spans="2:27" s="115" customFormat="1" ht="40.25" customHeight="1" thickBot="1">
      <c r="B18" s="212" t="s">
        <v>14</v>
      </c>
      <c r="C18" s="212" t="s">
        <v>14</v>
      </c>
      <c r="D18" s="228">
        <f t="shared" si="0"/>
        <v>0</v>
      </c>
      <c r="E18" s="228">
        <f t="shared" si="1"/>
        <v>0</v>
      </c>
      <c r="F18" s="228">
        <f t="shared" si="2"/>
        <v>0</v>
      </c>
      <c r="G18" s="158" t="s">
        <v>14</v>
      </c>
      <c r="H18" s="158"/>
      <c r="I18" s="160">
        <f t="shared" si="3"/>
        <v>0</v>
      </c>
      <c r="J18" s="235"/>
      <c r="K18" s="235"/>
      <c r="L18" s="235"/>
      <c r="M18" s="212"/>
      <c r="N18" s="235"/>
      <c r="O18" s="235"/>
      <c r="P18" s="212"/>
      <c r="Q18" s="235"/>
      <c r="R18" s="235"/>
      <c r="S18" s="212"/>
      <c r="T18" s="235"/>
      <c r="U18" s="235"/>
      <c r="V18" s="212"/>
      <c r="W18" s="235"/>
      <c r="X18" s="235"/>
      <c r="Y18" s="235"/>
      <c r="Z18" s="235"/>
      <c r="AA18" s="235"/>
    </row>
    <row r="19" spans="2:27" s="115" customFormat="1" ht="40.25" customHeight="1" thickBot="1">
      <c r="B19" s="212" t="s">
        <v>14</v>
      </c>
      <c r="C19" s="212" t="s">
        <v>14</v>
      </c>
      <c r="D19" s="228">
        <f t="shared" si="0"/>
        <v>0</v>
      </c>
      <c r="E19" s="228">
        <f t="shared" si="1"/>
        <v>0</v>
      </c>
      <c r="F19" s="228">
        <f t="shared" si="2"/>
        <v>0</v>
      </c>
      <c r="G19" s="158" t="s">
        <v>14</v>
      </c>
      <c r="H19" s="158"/>
      <c r="I19" s="160">
        <f t="shared" si="3"/>
        <v>0</v>
      </c>
      <c r="J19" s="235"/>
      <c r="K19" s="235"/>
      <c r="L19" s="235"/>
      <c r="M19" s="212"/>
      <c r="N19" s="235"/>
      <c r="O19" s="235"/>
      <c r="P19" s="212"/>
      <c r="Q19" s="235"/>
      <c r="R19" s="235"/>
      <c r="S19" s="212"/>
      <c r="T19" s="235"/>
      <c r="U19" s="235"/>
      <c r="V19" s="212"/>
      <c r="W19" s="235"/>
      <c r="X19" s="235"/>
      <c r="Y19" s="235"/>
      <c r="Z19" s="235"/>
      <c r="AA19" s="235"/>
    </row>
    <row r="20" spans="2:27" s="115" customFormat="1" ht="40.25" customHeight="1" thickBot="1">
      <c r="B20" s="212" t="s">
        <v>14</v>
      </c>
      <c r="C20" s="212" t="s">
        <v>14</v>
      </c>
      <c r="D20" s="228">
        <f t="shared" si="0"/>
        <v>0</v>
      </c>
      <c r="E20" s="228">
        <f t="shared" si="1"/>
        <v>0</v>
      </c>
      <c r="F20" s="228">
        <f t="shared" si="2"/>
        <v>0</v>
      </c>
      <c r="G20" s="158" t="s">
        <v>14</v>
      </c>
      <c r="H20" s="158"/>
      <c r="I20" s="160">
        <f t="shared" si="3"/>
        <v>0</v>
      </c>
      <c r="J20" s="235"/>
      <c r="K20" s="235"/>
      <c r="L20" s="235"/>
      <c r="M20" s="212"/>
      <c r="N20" s="235"/>
      <c r="O20" s="235"/>
      <c r="P20" s="212"/>
      <c r="Q20" s="235"/>
      <c r="R20" s="235"/>
      <c r="S20" s="212"/>
      <c r="T20" s="235"/>
      <c r="U20" s="235"/>
      <c r="V20" s="212"/>
      <c r="W20" s="235"/>
      <c r="X20" s="235"/>
      <c r="Y20" s="235"/>
      <c r="Z20" s="235"/>
      <c r="AA20" s="235"/>
    </row>
    <row r="21" spans="2:27" s="115" customFormat="1" ht="40.25" customHeight="1" thickBot="1">
      <c r="B21" s="212" t="s">
        <v>14</v>
      </c>
      <c r="C21" s="212" t="s">
        <v>14</v>
      </c>
      <c r="D21" s="228">
        <f t="shared" si="0"/>
        <v>0</v>
      </c>
      <c r="E21" s="228">
        <f t="shared" si="1"/>
        <v>0</v>
      </c>
      <c r="F21" s="228">
        <f t="shared" si="2"/>
        <v>0</v>
      </c>
      <c r="G21" s="158" t="s">
        <v>14</v>
      </c>
      <c r="H21" s="158"/>
      <c r="I21" s="160">
        <f t="shared" si="3"/>
        <v>0</v>
      </c>
      <c r="J21" s="235"/>
      <c r="K21" s="235"/>
      <c r="L21" s="235"/>
      <c r="M21" s="212"/>
      <c r="N21" s="235"/>
      <c r="O21" s="235"/>
      <c r="P21" s="212"/>
      <c r="Q21" s="235"/>
      <c r="R21" s="235"/>
      <c r="S21" s="212"/>
      <c r="T21" s="235"/>
      <c r="U21" s="235"/>
      <c r="V21" s="212"/>
      <c r="W21" s="235"/>
      <c r="X21" s="235"/>
      <c r="Y21" s="235"/>
      <c r="Z21" s="235"/>
      <c r="AA21" s="235"/>
    </row>
    <row r="22" spans="2:27" s="115" customFormat="1" ht="40.25" customHeight="1" thickBot="1">
      <c r="B22" s="212" t="s">
        <v>14</v>
      </c>
      <c r="C22" s="212" t="s">
        <v>14</v>
      </c>
      <c r="D22" s="228">
        <f t="shared" si="0"/>
        <v>0</v>
      </c>
      <c r="E22" s="228">
        <f t="shared" si="1"/>
        <v>0</v>
      </c>
      <c r="F22" s="228">
        <f t="shared" si="2"/>
        <v>0</v>
      </c>
      <c r="G22" s="158" t="s">
        <v>14</v>
      </c>
      <c r="H22" s="158"/>
      <c r="I22" s="160">
        <f t="shared" si="3"/>
        <v>0</v>
      </c>
      <c r="J22" s="235"/>
      <c r="K22" s="235"/>
      <c r="L22" s="235"/>
      <c r="M22" s="212"/>
      <c r="N22" s="235"/>
      <c r="O22" s="235"/>
      <c r="P22" s="212"/>
      <c r="Q22" s="235"/>
      <c r="R22" s="235"/>
      <c r="S22" s="212"/>
      <c r="T22" s="235"/>
      <c r="U22" s="235"/>
      <c r="V22" s="212"/>
      <c r="W22" s="235"/>
      <c r="X22" s="235"/>
      <c r="Y22" s="235"/>
      <c r="Z22" s="235"/>
      <c r="AA22" s="235"/>
    </row>
    <row r="23" spans="2:27" s="115" customFormat="1" ht="40.25" customHeight="1" thickBot="1">
      <c r="B23" s="212" t="s">
        <v>14</v>
      </c>
      <c r="C23" s="212" t="s">
        <v>14</v>
      </c>
      <c r="D23" s="228">
        <f t="shared" si="0"/>
        <v>0</v>
      </c>
      <c r="E23" s="228">
        <f t="shared" si="1"/>
        <v>0</v>
      </c>
      <c r="F23" s="228">
        <f t="shared" si="2"/>
        <v>0</v>
      </c>
      <c r="G23" s="158" t="s">
        <v>14</v>
      </c>
      <c r="H23" s="158"/>
      <c r="I23" s="160">
        <f t="shared" si="3"/>
        <v>0</v>
      </c>
      <c r="J23" s="235"/>
      <c r="K23" s="235"/>
      <c r="L23" s="235"/>
      <c r="M23" s="212"/>
      <c r="N23" s="235"/>
      <c r="O23" s="235"/>
      <c r="P23" s="212"/>
      <c r="Q23" s="235"/>
      <c r="R23" s="235"/>
      <c r="S23" s="212"/>
      <c r="T23" s="235"/>
      <c r="U23" s="235"/>
      <c r="V23" s="212"/>
      <c r="W23" s="235"/>
      <c r="X23" s="235"/>
      <c r="Y23" s="235"/>
      <c r="Z23" s="235"/>
      <c r="AA23" s="235"/>
    </row>
    <row r="24" spans="2:27" s="115" customFormat="1" ht="40.25" customHeight="1" thickBot="1">
      <c r="B24" s="212" t="s">
        <v>14</v>
      </c>
      <c r="C24" s="212" t="s">
        <v>14</v>
      </c>
      <c r="D24" s="228">
        <f t="shared" si="0"/>
        <v>0</v>
      </c>
      <c r="E24" s="228">
        <f t="shared" si="1"/>
        <v>0</v>
      </c>
      <c r="F24" s="228">
        <f t="shared" si="2"/>
        <v>0</v>
      </c>
      <c r="G24" s="158" t="s">
        <v>14</v>
      </c>
      <c r="H24" s="158"/>
      <c r="I24" s="160">
        <f t="shared" si="3"/>
        <v>0</v>
      </c>
      <c r="J24" s="235"/>
      <c r="K24" s="235"/>
      <c r="L24" s="235"/>
      <c r="M24" s="212"/>
      <c r="N24" s="235"/>
      <c r="O24" s="235"/>
      <c r="P24" s="212"/>
      <c r="Q24" s="235"/>
      <c r="R24" s="235"/>
      <c r="S24" s="212"/>
      <c r="T24" s="235"/>
      <c r="U24" s="235"/>
      <c r="V24" s="212"/>
      <c r="W24" s="235"/>
      <c r="X24" s="235"/>
      <c r="Y24" s="235"/>
      <c r="Z24" s="235"/>
      <c r="AA24" s="235"/>
    </row>
    <row r="25" spans="2:27" s="115" customFormat="1" ht="40.25" customHeight="1" thickBot="1">
      <c r="B25" s="212" t="s">
        <v>14</v>
      </c>
      <c r="C25" s="212" t="s">
        <v>14</v>
      </c>
      <c r="D25" s="228">
        <f t="shared" si="0"/>
        <v>0</v>
      </c>
      <c r="E25" s="228">
        <f t="shared" si="1"/>
        <v>0</v>
      </c>
      <c r="F25" s="228">
        <f t="shared" si="2"/>
        <v>0</v>
      </c>
      <c r="G25" s="158" t="s">
        <v>14</v>
      </c>
      <c r="H25" s="158"/>
      <c r="I25" s="160">
        <f t="shared" si="3"/>
        <v>0</v>
      </c>
      <c r="J25" s="235"/>
      <c r="K25" s="235"/>
      <c r="L25" s="235"/>
      <c r="M25" s="212"/>
      <c r="N25" s="235"/>
      <c r="O25" s="235"/>
      <c r="P25" s="212"/>
      <c r="Q25" s="235"/>
      <c r="R25" s="235"/>
      <c r="S25" s="212"/>
      <c r="T25" s="235"/>
      <c r="U25" s="235"/>
      <c r="V25" s="212"/>
      <c r="W25" s="235"/>
      <c r="X25" s="235"/>
      <c r="Y25" s="235"/>
      <c r="Z25" s="235"/>
      <c r="AA25" s="235"/>
    </row>
    <row r="26" spans="2:27" s="115" customFormat="1" ht="40.25" customHeight="1" thickBot="1">
      <c r="B26" s="212" t="s">
        <v>14</v>
      </c>
      <c r="C26" s="212" t="s">
        <v>14</v>
      </c>
      <c r="D26" s="228">
        <f t="shared" si="0"/>
        <v>0</v>
      </c>
      <c r="E26" s="228">
        <f t="shared" si="1"/>
        <v>0</v>
      </c>
      <c r="F26" s="228">
        <f t="shared" si="2"/>
        <v>0</v>
      </c>
      <c r="G26" s="158" t="s">
        <v>14</v>
      </c>
      <c r="H26" s="158"/>
      <c r="I26" s="160">
        <f t="shared" si="3"/>
        <v>0</v>
      </c>
      <c r="J26" s="235"/>
      <c r="K26" s="235"/>
      <c r="L26" s="235"/>
      <c r="M26" s="212"/>
      <c r="N26" s="235"/>
      <c r="O26" s="235"/>
      <c r="P26" s="212"/>
      <c r="Q26" s="235"/>
      <c r="R26" s="235"/>
      <c r="S26" s="212"/>
      <c r="T26" s="235"/>
      <c r="U26" s="235"/>
      <c r="V26" s="212"/>
      <c r="W26" s="235"/>
      <c r="X26" s="235"/>
      <c r="Y26" s="235"/>
      <c r="Z26" s="235"/>
      <c r="AA26" s="235"/>
    </row>
    <row r="27" spans="2:27" s="115" customFormat="1" ht="40.25" customHeight="1" thickBot="1">
      <c r="B27" s="212" t="s">
        <v>14</v>
      </c>
      <c r="C27" s="212" t="s">
        <v>14</v>
      </c>
      <c r="D27" s="228">
        <f t="shared" si="0"/>
        <v>0</v>
      </c>
      <c r="E27" s="228">
        <f t="shared" si="1"/>
        <v>0</v>
      </c>
      <c r="F27" s="228">
        <f t="shared" si="2"/>
        <v>0</v>
      </c>
      <c r="G27" s="158" t="s">
        <v>14</v>
      </c>
      <c r="H27" s="158"/>
      <c r="I27" s="160">
        <f t="shared" si="3"/>
        <v>0</v>
      </c>
      <c r="J27" s="235"/>
      <c r="K27" s="235"/>
      <c r="L27" s="235"/>
      <c r="M27" s="212"/>
      <c r="N27" s="235"/>
      <c r="O27" s="235"/>
      <c r="P27" s="212"/>
      <c r="Q27" s="235"/>
      <c r="R27" s="235"/>
      <c r="S27" s="212"/>
      <c r="T27" s="235"/>
      <c r="U27" s="235"/>
      <c r="V27" s="212"/>
      <c r="W27" s="235"/>
      <c r="X27" s="235"/>
      <c r="Y27" s="235"/>
      <c r="Z27" s="235"/>
      <c r="AA27" s="235"/>
    </row>
    <row r="28" spans="2:27" s="115" customFormat="1" ht="40.25" customHeight="1" thickBot="1">
      <c r="B28" s="212" t="s">
        <v>14</v>
      </c>
      <c r="C28" s="212" t="s">
        <v>14</v>
      </c>
      <c r="D28" s="228">
        <f t="shared" si="0"/>
        <v>0</v>
      </c>
      <c r="E28" s="228">
        <f t="shared" si="1"/>
        <v>0</v>
      </c>
      <c r="F28" s="228">
        <f t="shared" si="2"/>
        <v>0</v>
      </c>
      <c r="G28" s="158" t="s">
        <v>14</v>
      </c>
      <c r="H28" s="158"/>
      <c r="I28" s="160">
        <f t="shared" si="3"/>
        <v>0</v>
      </c>
      <c r="J28" s="235"/>
      <c r="K28" s="235"/>
      <c r="L28" s="235"/>
      <c r="M28" s="212"/>
      <c r="N28" s="235"/>
      <c r="O28" s="235"/>
      <c r="P28" s="212"/>
      <c r="Q28" s="235"/>
      <c r="R28" s="235"/>
      <c r="S28" s="212"/>
      <c r="T28" s="235"/>
      <c r="U28" s="235"/>
      <c r="V28" s="212"/>
      <c r="W28" s="235"/>
      <c r="X28" s="235"/>
      <c r="Y28" s="235"/>
      <c r="Z28" s="235"/>
      <c r="AA28" s="235"/>
    </row>
    <row r="29" spans="2:27" s="115" customFormat="1" ht="40.25" customHeight="1" thickBot="1">
      <c r="B29" s="212" t="s">
        <v>14</v>
      </c>
      <c r="C29" s="212" t="s">
        <v>14</v>
      </c>
      <c r="D29" s="228">
        <f t="shared" si="0"/>
        <v>0</v>
      </c>
      <c r="E29" s="228">
        <f t="shared" si="1"/>
        <v>0</v>
      </c>
      <c r="F29" s="228">
        <f t="shared" si="2"/>
        <v>0</v>
      </c>
      <c r="G29" s="158" t="s">
        <v>14</v>
      </c>
      <c r="H29" s="158"/>
      <c r="I29" s="160">
        <f t="shared" si="3"/>
        <v>0</v>
      </c>
      <c r="J29" s="235"/>
      <c r="K29" s="235"/>
      <c r="L29" s="235"/>
      <c r="M29" s="212"/>
      <c r="N29" s="235"/>
      <c r="O29" s="235"/>
      <c r="P29" s="212"/>
      <c r="Q29" s="235"/>
      <c r="R29" s="235"/>
      <c r="S29" s="212"/>
      <c r="T29" s="235"/>
      <c r="U29" s="235"/>
      <c r="V29" s="212"/>
      <c r="W29" s="235"/>
      <c r="X29" s="235"/>
      <c r="Y29" s="235"/>
      <c r="Z29" s="235"/>
      <c r="AA29" s="235"/>
    </row>
    <row r="30" spans="2:27" s="115" customFormat="1" ht="40.25" customHeight="1" thickBot="1">
      <c r="B30" s="212" t="s">
        <v>14</v>
      </c>
      <c r="C30" s="212" t="s">
        <v>14</v>
      </c>
      <c r="D30" s="228">
        <f t="shared" si="0"/>
        <v>0</v>
      </c>
      <c r="E30" s="228">
        <f t="shared" si="1"/>
        <v>0</v>
      </c>
      <c r="F30" s="228">
        <f t="shared" si="2"/>
        <v>0</v>
      </c>
      <c r="G30" s="158" t="s">
        <v>14</v>
      </c>
      <c r="H30" s="158"/>
      <c r="I30" s="160">
        <f t="shared" si="3"/>
        <v>0</v>
      </c>
      <c r="J30" s="235"/>
      <c r="K30" s="235"/>
      <c r="L30" s="235"/>
      <c r="M30" s="212"/>
      <c r="N30" s="235"/>
      <c r="O30" s="235"/>
      <c r="P30" s="212"/>
      <c r="Q30" s="235"/>
      <c r="R30" s="235"/>
      <c r="S30" s="212"/>
      <c r="T30" s="235"/>
      <c r="U30" s="235"/>
      <c r="V30" s="212"/>
      <c r="W30" s="235"/>
      <c r="X30" s="235"/>
      <c r="Y30" s="235"/>
      <c r="Z30" s="235"/>
      <c r="AA30" s="235"/>
    </row>
    <row r="31" spans="2:27" s="115" customFormat="1" ht="40.25" customHeight="1" thickBot="1">
      <c r="B31" s="212" t="s">
        <v>14</v>
      </c>
      <c r="C31" s="212" t="s">
        <v>14</v>
      </c>
      <c r="D31" s="228">
        <f t="shared" si="0"/>
        <v>0</v>
      </c>
      <c r="E31" s="228">
        <f t="shared" si="1"/>
        <v>0</v>
      </c>
      <c r="F31" s="228">
        <f t="shared" si="2"/>
        <v>0</v>
      </c>
      <c r="G31" s="158" t="s">
        <v>14</v>
      </c>
      <c r="H31" s="158"/>
      <c r="I31" s="160">
        <f t="shared" si="3"/>
        <v>0</v>
      </c>
      <c r="J31" s="235"/>
      <c r="K31" s="235"/>
      <c r="L31" s="235"/>
      <c r="M31" s="212"/>
      <c r="N31" s="235"/>
      <c r="O31" s="235"/>
      <c r="P31" s="212"/>
      <c r="Q31" s="235"/>
      <c r="R31" s="235"/>
      <c r="S31" s="212"/>
      <c r="T31" s="235"/>
      <c r="U31" s="235"/>
      <c r="V31" s="212"/>
      <c r="W31" s="235"/>
      <c r="X31" s="235"/>
      <c r="Y31" s="235"/>
      <c r="Z31" s="235"/>
      <c r="AA31" s="235"/>
    </row>
    <row r="32" spans="2:27" hidden="1">
      <c r="D32" s="78"/>
      <c r="E32" s="78"/>
      <c r="F32" s="78"/>
    </row>
    <row r="33"/>
    <row r="34"/>
    <row r="35"/>
    <row r="36"/>
  </sheetData>
  <sheetProtection algorithmName="SHA-512" hashValue="/2T5gRcMnSh2rqZYYWuvOHRRkaOR28dZwPXeFbA4EBXFeihfrqrusxVTmph7eZ3T7GSkTymlLre82dWG4ed6uw==" saltValue="RXyNaMQ9QptuHRx2TNVcog==" spinCount="100000" sheet="1" objects="1" scenarios="1"/>
  <conditionalFormatting sqref="A6:G32 G2:H5 A4:F5">
    <cfRule type="expression" dxfId="29" priority="5">
      <formula>$B$3="You do not need to fill in details on this form"</formula>
    </cfRule>
  </conditionalFormatting>
  <conditionalFormatting sqref="H6:XFD6">
    <cfRule type="expression" dxfId="25" priority="1">
      <formula>$B$3="You do not need to fill in details on this form"</formula>
    </cfRule>
  </conditionalFormatting>
  <conditionalFormatting sqref="I4:AB5 H7:AB32">
    <cfRule type="expression" dxfId="24" priority="11">
      <formula>$B$3="You do not need to fill in details on this form"</formula>
    </cfRule>
  </conditionalFormatting>
  <dataValidations count="9">
    <dataValidation type="textLength" operator="lessThan" allowBlank="1" showInputMessage="1" showErrorMessage="1" prompt="Intended use of 11B3 substance._x000a_Max length is 100 characters" sqref="M7:M31" xr:uid="{00000000-0002-0000-0E00-000000000000}">
      <formula1>101</formula1>
    </dataValidation>
    <dataValidation type="textLength" operator="lessThan" allowBlank="1" showInputMessage="1" showErrorMessage="1" prompt="Intended use of 11B9 substance._x000a_Max length is 100 characters" sqref="V7:V31" xr:uid="{00000000-0002-0000-0E00-000001000000}">
      <formula1>101</formula1>
    </dataValidation>
    <dataValidation type="textLength" operator="lessThan" allowBlank="1" showInputMessage="1" showErrorMessage="1" prompt="Intended use of 11B7 substance._x000a_Max length is 100 characters" sqref="S7:S31" xr:uid="{00000000-0002-0000-0E00-000002000000}">
      <formula1>101</formula1>
    </dataValidation>
    <dataValidation type="textLength" operator="lessThan" allowBlank="1" showInputMessage="1" showErrorMessage="1" prompt="Intended use of 11B5 substance._x000a_Max length is 100 characters" sqref="P7:P31" xr:uid="{00000000-0002-0000-0E00-000003000000}">
      <formula1>101</formula1>
    </dataValidation>
    <dataValidation type="custom" allowBlank="1" showInputMessage="1" showErrorMessage="1" prompt="Enter quantity with up to 3 decimal places" sqref="Q7:R31 T7:U31 W7:AA31 J7:L31 N7:O31" xr:uid="{00000000-0002-0000-0E00-000004000000}">
      <formula1>AND(ISNUMBER(J7),J7&gt;=0)</formula1>
    </dataValidation>
    <dataValidation type="whole" operator="greaterThan" allowBlank="1" showInputMessage="1" showErrorMessage="1" prompt="Please enter a whole number." sqref="H7:H31" xr:uid="{00000000-0002-0000-0E00-000005000000}">
      <formula1>0</formula1>
    </dataValidation>
    <dataValidation type="list" showInputMessage="1" showErrorMessage="1" sqref="B7:B31" xr:uid="{00000000-0002-0000-0E00-000006000000}">
      <formula1>R_Chemical_Group</formula1>
    </dataValidation>
    <dataValidation type="list" showInputMessage="1" showErrorMessage="1" sqref="C7:C31" xr:uid="{00000000-0002-0000-0E00-000007000000}">
      <formula1>INDIRECT($B7)</formula1>
    </dataValidation>
    <dataValidation type="list" allowBlank="1" showInputMessage="1" showErrorMessage="1" sqref="G7:G31" xr:uid="{6D54D940-220D-4E9D-A061-16F7A3822718}">
      <formula1>yes_no_select</formula1>
    </dataValidation>
  </dataValidations>
  <hyperlinks>
    <hyperlink ref="G6" location="Glos_non_HFC" display="If this is a non HFC singe substance, has this substance been included in a blend containing HFCs (if left blank it is assumed that the substance is within a blend)" xr:uid="{339340D3-C52D-472C-86F7-2E2AD0FDAC5E}"/>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2" id="{B6BA02A1-24A4-4B72-9AA8-B37A93DBE746}">
            <xm:f>B7='Reference Data'!$B$5</xm:f>
            <x14:dxf>
              <font>
                <color theme="0"/>
              </font>
            </x14:dxf>
          </x14:cfRule>
          <x14:cfRule type="expression" priority="3" stopIfTrue="1" id="{1F60E558-8973-422A-BCD9-3B72237F09A5}">
            <xm:f>B7='Reference Data'!$E$5</xm:f>
            <x14:dxf>
              <fill>
                <patternFill patternType="mediumGray"/>
              </fill>
            </x14:dxf>
          </x14:cfRule>
          <x14:cfRule type="expression" priority="4" stopIfTrue="1" id="{72F1605B-800E-433F-8CF5-AD59587F7D85}">
            <xm:f>B7='Reference Data'!$C$5</xm:f>
            <x14:dxf>
              <fill>
                <patternFill patternType="mediumGray"/>
              </fill>
            </x14:dxf>
          </x14:cfRule>
          <xm:sqref>G7:G31</xm:sqref>
        </x14:conditionalFormatting>
      </x14:conditionalFormattings>
    </ext>
  </extLst>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7030A0"/>
  </sheetPr>
  <dimension ref="A1:AB38"/>
  <sheetViews>
    <sheetView topLeftCell="B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10" width="20.6328125" style="66" customWidth="1"/>
    <col min="11" max="11" width="25.36328125" style="66" customWidth="1"/>
    <col min="12" max="12" width="20.6328125" style="66" customWidth="1"/>
    <col min="13" max="14" width="33.6328125" style="66" customWidth="1"/>
    <col min="15" max="15" width="20.6328125" style="66" customWidth="1"/>
    <col min="16" max="17" width="33.6328125" style="66" customWidth="1"/>
    <col min="18" max="19" width="20.6328125" style="66" customWidth="1"/>
    <col min="20" max="20" width="33.6328125" style="66" customWidth="1"/>
    <col min="21" max="21" width="23" style="66" customWidth="1"/>
    <col min="22" max="23" width="20.6328125" style="66" customWidth="1"/>
    <col min="24" max="24" width="24.453125" style="66" customWidth="1"/>
    <col min="25" max="26" width="20.6328125" style="66" customWidth="1"/>
    <col min="27" max="27" width="33.6328125" style="66" customWidth="1"/>
    <col min="28" max="28" width="9.36328125" style="66" hidden="1" customWidth="1"/>
    <col min="29" max="16384" width="9.36328125" style="66" hidden="1"/>
  </cols>
  <sheetData>
    <row r="1" spans="1:28" ht="45" customHeight="1">
      <c r="A1" s="107"/>
      <c r="B1" s="73" t="s">
        <v>0</v>
      </c>
      <c r="C1" s="73"/>
      <c r="D1" s="108"/>
      <c r="E1" s="108"/>
      <c r="F1" s="108"/>
      <c r="G1" s="109"/>
      <c r="H1" s="109"/>
      <c r="I1" s="109"/>
      <c r="J1" s="109"/>
      <c r="K1" s="109"/>
      <c r="L1" s="109"/>
      <c r="M1" s="109"/>
      <c r="N1" s="109"/>
      <c r="O1" s="109"/>
      <c r="P1" s="109"/>
      <c r="Q1" s="109"/>
      <c r="R1" s="109"/>
      <c r="S1" s="109"/>
      <c r="T1" s="109"/>
      <c r="U1" s="109"/>
      <c r="V1" s="109"/>
      <c r="W1" s="109"/>
      <c r="X1" s="109"/>
      <c r="Y1" s="109"/>
      <c r="Z1" s="109"/>
      <c r="AA1" s="109"/>
      <c r="AB1" s="110"/>
    </row>
    <row r="2" spans="1:28" ht="20.149999999999999" customHeight="1" thickBot="1">
      <c r="A2" s="78"/>
      <c r="B2" s="166" t="s">
        <v>221</v>
      </c>
      <c r="C2" s="80"/>
      <c r="D2" s="111"/>
      <c r="E2" s="111"/>
      <c r="F2" s="111"/>
      <c r="G2" s="170"/>
      <c r="H2" s="170"/>
      <c r="I2" s="170"/>
      <c r="J2" s="67"/>
      <c r="K2" s="67"/>
      <c r="L2" s="67"/>
      <c r="M2" s="67"/>
      <c r="N2" s="67"/>
      <c r="O2" s="67"/>
      <c r="P2" s="67"/>
      <c r="Q2" s="67"/>
      <c r="R2" s="67"/>
      <c r="S2" s="67"/>
      <c r="T2" s="67"/>
      <c r="U2" s="67"/>
      <c r="V2" s="67"/>
      <c r="W2" s="67"/>
      <c r="X2" s="67"/>
      <c r="Y2" s="67"/>
      <c r="Z2" s="67"/>
      <c r="AA2" s="67"/>
      <c r="AB2" s="78"/>
    </row>
    <row r="3" spans="1:28" ht="23.15" customHeight="1">
      <c r="A3" s="78"/>
      <c r="B3" s="79" t="s">
        <v>222</v>
      </c>
      <c r="C3" s="80"/>
      <c r="D3" s="111"/>
      <c r="E3" s="111"/>
      <c r="F3" s="111"/>
      <c r="G3" s="170"/>
      <c r="H3" s="170"/>
      <c r="I3" s="170"/>
      <c r="J3" s="67"/>
      <c r="K3" s="67"/>
      <c r="L3" s="67"/>
      <c r="M3" s="67"/>
      <c r="N3" s="67"/>
      <c r="O3" s="67"/>
      <c r="P3" s="67"/>
      <c r="Q3" s="67"/>
      <c r="R3" s="67"/>
      <c r="S3" s="67"/>
      <c r="T3" s="67"/>
      <c r="U3" s="67"/>
      <c r="V3" s="67"/>
      <c r="W3" s="67"/>
      <c r="X3" s="67"/>
      <c r="Y3" s="67"/>
      <c r="Z3" s="67"/>
      <c r="AA3" s="67"/>
      <c r="AB3" s="78"/>
    </row>
    <row r="4" spans="1:28" ht="23.75" customHeight="1">
      <c r="A4" s="78"/>
      <c r="B4" s="79" t="s">
        <v>223</v>
      </c>
      <c r="C4" s="80"/>
      <c r="D4" s="111"/>
      <c r="E4" s="111"/>
      <c r="F4" s="111"/>
      <c r="G4" s="170"/>
      <c r="H4" s="170"/>
      <c r="I4" s="170"/>
      <c r="J4" s="67"/>
      <c r="K4" s="67"/>
      <c r="L4" s="67"/>
      <c r="M4" s="67"/>
      <c r="N4" s="67"/>
      <c r="O4" s="67"/>
      <c r="P4" s="67"/>
      <c r="Q4" s="67"/>
      <c r="R4" s="67"/>
      <c r="S4" s="67"/>
      <c r="T4" s="67"/>
      <c r="U4" s="67"/>
      <c r="V4" s="67"/>
      <c r="W4" s="67"/>
      <c r="X4" s="67"/>
      <c r="Y4" s="67"/>
      <c r="Z4" s="67"/>
      <c r="AA4" s="67"/>
      <c r="AB4" s="78"/>
    </row>
    <row r="5" spans="1:28" ht="15" customHeight="1">
      <c r="A5" s="78"/>
      <c r="B5" s="146" t="str">
        <f>IF(OR(Importer3="Yes",Importer4="yes",Importer5="yes"),"Please fill in details on this form","You do not need to fill in details on this form")</f>
        <v>You do not need to fill in details on this form</v>
      </c>
      <c r="C5" s="80"/>
      <c r="D5" s="111"/>
      <c r="E5" s="111"/>
      <c r="F5" s="111"/>
      <c r="G5" s="170"/>
      <c r="H5" s="170"/>
      <c r="I5" s="170"/>
      <c r="J5" s="67"/>
      <c r="K5" s="67"/>
      <c r="L5" s="67"/>
      <c r="M5" s="67"/>
      <c r="N5" s="67"/>
      <c r="O5" s="67"/>
      <c r="P5" s="67"/>
      <c r="Q5" s="67"/>
      <c r="R5" s="67"/>
      <c r="S5" s="67"/>
      <c r="T5" s="67"/>
      <c r="U5" s="67"/>
      <c r="V5" s="67"/>
      <c r="W5" s="67"/>
      <c r="X5" s="67"/>
      <c r="Y5" s="67"/>
      <c r="Z5" s="67"/>
      <c r="AA5" s="67"/>
      <c r="AB5" s="78"/>
    </row>
    <row r="6" spans="1:28" ht="20">
      <c r="A6" s="78"/>
      <c r="B6" s="145" t="s">
        <v>224</v>
      </c>
      <c r="C6" s="114"/>
      <c r="D6" s="111"/>
      <c r="E6" s="111"/>
      <c r="F6" s="111"/>
      <c r="G6" s="170"/>
      <c r="H6" s="170"/>
      <c r="I6" s="170"/>
      <c r="J6" s="67"/>
      <c r="K6" s="67"/>
      <c r="L6" s="67"/>
      <c r="M6" s="67"/>
      <c r="N6" s="67"/>
      <c r="O6" s="67"/>
      <c r="P6" s="67"/>
      <c r="Q6" s="67"/>
      <c r="R6" s="67"/>
      <c r="S6" s="67"/>
      <c r="T6" s="67"/>
      <c r="U6" s="67"/>
      <c r="V6" s="67"/>
      <c r="W6" s="67"/>
      <c r="X6" s="67"/>
      <c r="Y6" s="67"/>
      <c r="Z6" s="67"/>
      <c r="AA6" s="67"/>
      <c r="AB6" s="78"/>
    </row>
    <row r="7" spans="1:28" ht="20">
      <c r="A7" s="78"/>
      <c r="B7" s="145" t="s">
        <v>51</v>
      </c>
      <c r="C7" s="114"/>
      <c r="D7" s="111"/>
      <c r="E7" s="111"/>
      <c r="F7" s="111"/>
      <c r="G7" s="170"/>
      <c r="H7" s="170"/>
      <c r="I7" s="170"/>
      <c r="J7" s="67"/>
      <c r="K7" s="67"/>
      <c r="L7" s="67"/>
      <c r="M7" s="67"/>
      <c r="N7" s="67"/>
      <c r="O7" s="67"/>
      <c r="P7" s="67"/>
      <c r="Q7" s="67"/>
      <c r="R7" s="67"/>
      <c r="S7" s="67"/>
      <c r="T7" s="67"/>
      <c r="U7" s="67"/>
      <c r="V7" s="67"/>
      <c r="W7" s="67"/>
      <c r="X7" s="67"/>
      <c r="Y7" s="67"/>
      <c r="Z7" s="67"/>
      <c r="AA7" s="67"/>
      <c r="AB7" s="78"/>
    </row>
    <row r="8" spans="1:28" s="169" customFormat="1" ht="140" thickBot="1">
      <c r="A8" s="88"/>
      <c r="B8" s="170" t="s">
        <v>52</v>
      </c>
      <c r="C8" s="170" t="s">
        <v>53</v>
      </c>
      <c r="D8" s="171" t="s">
        <v>54</v>
      </c>
      <c r="E8" s="171" t="s">
        <v>55</v>
      </c>
      <c r="F8" s="171" t="s">
        <v>56</v>
      </c>
      <c r="G8" s="248" t="s">
        <v>1183</v>
      </c>
      <c r="H8" s="170" t="s">
        <v>225</v>
      </c>
      <c r="I8" s="170" t="s">
        <v>226</v>
      </c>
      <c r="J8" s="170" t="s">
        <v>227</v>
      </c>
      <c r="K8" s="170" t="s">
        <v>228</v>
      </c>
      <c r="L8" s="170" t="s">
        <v>229</v>
      </c>
      <c r="M8" s="170" t="s">
        <v>230</v>
      </c>
      <c r="N8" s="170" t="s">
        <v>231</v>
      </c>
      <c r="O8" s="170" t="s">
        <v>232</v>
      </c>
      <c r="P8" s="170" t="s">
        <v>233</v>
      </c>
      <c r="Q8" s="170" t="s">
        <v>234</v>
      </c>
      <c r="R8" s="170" t="s">
        <v>235</v>
      </c>
      <c r="S8" s="170" t="s">
        <v>236</v>
      </c>
      <c r="T8" s="170" t="s">
        <v>237</v>
      </c>
      <c r="U8" s="170" t="s">
        <v>238</v>
      </c>
      <c r="V8" s="170" t="s">
        <v>239</v>
      </c>
      <c r="W8" s="170" t="s">
        <v>240</v>
      </c>
      <c r="X8" s="170" t="s">
        <v>241</v>
      </c>
      <c r="Y8" s="170" t="s">
        <v>242</v>
      </c>
      <c r="Z8" s="170" t="s">
        <v>243</v>
      </c>
      <c r="AA8" s="170" t="s">
        <v>244</v>
      </c>
      <c r="AB8" s="172"/>
    </row>
    <row r="9" spans="1:28" s="115" customFormat="1" ht="40.25" customHeight="1" thickBot="1">
      <c r="B9" s="212" t="s">
        <v>14</v>
      </c>
      <c r="C9" s="212" t="s">
        <v>14</v>
      </c>
      <c r="D9" s="228">
        <f t="shared" ref="D9:D33" si="0">VLOOKUP($C9,T_Substance_Annexes,2,FALSE)</f>
        <v>0</v>
      </c>
      <c r="E9" s="228">
        <f t="shared" ref="E9:E33" si="1">VLOOKUP($C9,T_Substance_Annexes,3,FALSE)</f>
        <v>0</v>
      </c>
      <c r="F9" s="228">
        <f t="shared" ref="F9:F33" si="2">VLOOKUP($C9,T_Substance_Annexes,5,FALSE)</f>
        <v>0</v>
      </c>
      <c r="G9" s="158" t="s">
        <v>14</v>
      </c>
      <c r="H9" s="158"/>
      <c r="I9" s="235"/>
      <c r="J9" s="158"/>
      <c r="K9" s="159">
        <f>SUM(L9,O9,R9)</f>
        <v>0</v>
      </c>
      <c r="L9" s="235"/>
      <c r="M9" s="212"/>
      <c r="N9" s="212"/>
      <c r="O9" s="235"/>
      <c r="P9" s="212"/>
      <c r="Q9" s="212"/>
      <c r="R9" s="235"/>
      <c r="S9" s="212"/>
      <c r="T9" s="212"/>
      <c r="U9" s="158"/>
      <c r="V9" s="159">
        <f>SUM(W9:Z9)</f>
        <v>0</v>
      </c>
      <c r="W9" s="235"/>
      <c r="X9" s="235"/>
      <c r="Y9" s="235"/>
      <c r="Z9" s="235"/>
      <c r="AA9" s="212"/>
    </row>
    <row r="10" spans="1:28" s="115" customFormat="1" ht="40.25" customHeight="1" thickBot="1">
      <c r="B10" s="212" t="s">
        <v>14</v>
      </c>
      <c r="C10" s="212" t="s">
        <v>14</v>
      </c>
      <c r="D10" s="228">
        <f t="shared" si="0"/>
        <v>0</v>
      </c>
      <c r="E10" s="228">
        <f t="shared" si="1"/>
        <v>0</v>
      </c>
      <c r="F10" s="228">
        <f t="shared" si="2"/>
        <v>0</v>
      </c>
      <c r="G10" s="158" t="s">
        <v>14</v>
      </c>
      <c r="H10" s="158"/>
      <c r="I10" s="235"/>
      <c r="J10" s="158"/>
      <c r="K10" s="159">
        <f t="shared" ref="K10:K33" si="3">SUM(L10,O10,R10)</f>
        <v>0</v>
      </c>
      <c r="L10" s="235"/>
      <c r="M10" s="212"/>
      <c r="N10" s="212"/>
      <c r="O10" s="235"/>
      <c r="P10" s="212"/>
      <c r="Q10" s="212"/>
      <c r="R10" s="235"/>
      <c r="S10" s="212"/>
      <c r="T10" s="212"/>
      <c r="U10" s="158"/>
      <c r="V10" s="159">
        <f t="shared" ref="V10:V33" si="4">SUM(W10:Z10)</f>
        <v>0</v>
      </c>
      <c r="W10" s="235"/>
      <c r="X10" s="235"/>
      <c r="Y10" s="235"/>
      <c r="Z10" s="235"/>
      <c r="AA10" s="212"/>
    </row>
    <row r="11" spans="1:28" s="115" customFormat="1" ht="40.25" customHeight="1" thickBot="1">
      <c r="B11" s="212" t="s">
        <v>14</v>
      </c>
      <c r="C11" s="212" t="s">
        <v>14</v>
      </c>
      <c r="D11" s="228">
        <f t="shared" si="0"/>
        <v>0</v>
      </c>
      <c r="E11" s="228">
        <f t="shared" si="1"/>
        <v>0</v>
      </c>
      <c r="F11" s="228">
        <f t="shared" si="2"/>
        <v>0</v>
      </c>
      <c r="G11" s="158" t="s">
        <v>14</v>
      </c>
      <c r="H11" s="158"/>
      <c r="I11" s="235"/>
      <c r="J11" s="158"/>
      <c r="K11" s="159">
        <f t="shared" si="3"/>
        <v>0</v>
      </c>
      <c r="L11" s="235"/>
      <c r="M11" s="212"/>
      <c r="N11" s="212"/>
      <c r="O11" s="235"/>
      <c r="P11" s="212"/>
      <c r="Q11" s="212"/>
      <c r="R11" s="235"/>
      <c r="S11" s="212"/>
      <c r="T11" s="212"/>
      <c r="U11" s="158"/>
      <c r="V11" s="159">
        <f t="shared" si="4"/>
        <v>0</v>
      </c>
      <c r="W11" s="235"/>
      <c r="X11" s="235"/>
      <c r="Y11" s="235"/>
      <c r="Z11" s="235"/>
      <c r="AA11" s="212"/>
    </row>
    <row r="12" spans="1:28" s="115" customFormat="1" ht="40.25" customHeight="1" thickBot="1">
      <c r="B12" s="212" t="s">
        <v>14</v>
      </c>
      <c r="C12" s="212" t="s">
        <v>14</v>
      </c>
      <c r="D12" s="228">
        <f t="shared" si="0"/>
        <v>0</v>
      </c>
      <c r="E12" s="228">
        <f t="shared" si="1"/>
        <v>0</v>
      </c>
      <c r="F12" s="228">
        <f t="shared" si="2"/>
        <v>0</v>
      </c>
      <c r="G12" s="158" t="s">
        <v>14</v>
      </c>
      <c r="H12" s="158"/>
      <c r="I12" s="235"/>
      <c r="J12" s="158"/>
      <c r="K12" s="159">
        <f t="shared" si="3"/>
        <v>0</v>
      </c>
      <c r="L12" s="235"/>
      <c r="M12" s="212"/>
      <c r="N12" s="212"/>
      <c r="O12" s="235"/>
      <c r="P12" s="212"/>
      <c r="Q12" s="212"/>
      <c r="R12" s="235"/>
      <c r="S12" s="212"/>
      <c r="T12" s="212"/>
      <c r="U12" s="158"/>
      <c r="V12" s="159">
        <f t="shared" si="4"/>
        <v>0</v>
      </c>
      <c r="W12" s="235"/>
      <c r="X12" s="235"/>
      <c r="Y12" s="235"/>
      <c r="Z12" s="235"/>
      <c r="AA12" s="212"/>
    </row>
    <row r="13" spans="1:28" s="115" customFormat="1" ht="40.25" customHeight="1" thickBot="1">
      <c r="B13" s="212" t="s">
        <v>14</v>
      </c>
      <c r="C13" s="212" t="s">
        <v>14</v>
      </c>
      <c r="D13" s="228">
        <f t="shared" si="0"/>
        <v>0</v>
      </c>
      <c r="E13" s="228">
        <f t="shared" si="1"/>
        <v>0</v>
      </c>
      <c r="F13" s="228">
        <f t="shared" si="2"/>
        <v>0</v>
      </c>
      <c r="G13" s="158" t="s">
        <v>14</v>
      </c>
      <c r="H13" s="158"/>
      <c r="I13" s="235"/>
      <c r="J13" s="158"/>
      <c r="K13" s="159">
        <f t="shared" si="3"/>
        <v>0</v>
      </c>
      <c r="L13" s="235"/>
      <c r="M13" s="212"/>
      <c r="N13" s="212"/>
      <c r="O13" s="235"/>
      <c r="P13" s="212"/>
      <c r="Q13" s="212"/>
      <c r="R13" s="235"/>
      <c r="S13" s="212"/>
      <c r="T13" s="212"/>
      <c r="U13" s="158"/>
      <c r="V13" s="159">
        <f t="shared" si="4"/>
        <v>0</v>
      </c>
      <c r="W13" s="235"/>
      <c r="X13" s="235"/>
      <c r="Y13" s="235"/>
      <c r="Z13" s="235"/>
      <c r="AA13" s="212"/>
    </row>
    <row r="14" spans="1:28" s="115" customFormat="1" ht="40.25" customHeight="1" thickBot="1">
      <c r="B14" s="212" t="s">
        <v>14</v>
      </c>
      <c r="C14" s="212" t="s">
        <v>14</v>
      </c>
      <c r="D14" s="228">
        <f t="shared" si="0"/>
        <v>0</v>
      </c>
      <c r="E14" s="228">
        <f t="shared" si="1"/>
        <v>0</v>
      </c>
      <c r="F14" s="228">
        <f t="shared" si="2"/>
        <v>0</v>
      </c>
      <c r="G14" s="158" t="s">
        <v>14</v>
      </c>
      <c r="H14" s="158"/>
      <c r="I14" s="235"/>
      <c r="J14" s="158"/>
      <c r="K14" s="159">
        <f t="shared" si="3"/>
        <v>0</v>
      </c>
      <c r="L14" s="235"/>
      <c r="M14" s="212"/>
      <c r="N14" s="212"/>
      <c r="O14" s="235"/>
      <c r="P14" s="212"/>
      <c r="Q14" s="212"/>
      <c r="R14" s="235"/>
      <c r="S14" s="212"/>
      <c r="T14" s="212"/>
      <c r="U14" s="158"/>
      <c r="V14" s="159">
        <f t="shared" si="4"/>
        <v>0</v>
      </c>
      <c r="W14" s="235"/>
      <c r="X14" s="235"/>
      <c r="Y14" s="235"/>
      <c r="Z14" s="235"/>
      <c r="AA14" s="212"/>
    </row>
    <row r="15" spans="1:28" s="115" customFormat="1" ht="40.25" customHeight="1" thickBot="1">
      <c r="B15" s="212" t="s">
        <v>14</v>
      </c>
      <c r="C15" s="212" t="s">
        <v>14</v>
      </c>
      <c r="D15" s="228">
        <f t="shared" si="0"/>
        <v>0</v>
      </c>
      <c r="E15" s="228">
        <f t="shared" si="1"/>
        <v>0</v>
      </c>
      <c r="F15" s="228">
        <f t="shared" si="2"/>
        <v>0</v>
      </c>
      <c r="G15" s="158" t="s">
        <v>14</v>
      </c>
      <c r="H15" s="158"/>
      <c r="I15" s="235"/>
      <c r="J15" s="158"/>
      <c r="K15" s="159">
        <f t="shared" si="3"/>
        <v>0</v>
      </c>
      <c r="L15" s="235"/>
      <c r="M15" s="212"/>
      <c r="N15" s="212"/>
      <c r="O15" s="235"/>
      <c r="P15" s="212"/>
      <c r="Q15" s="212"/>
      <c r="R15" s="235"/>
      <c r="S15" s="212"/>
      <c r="T15" s="212"/>
      <c r="U15" s="158"/>
      <c r="V15" s="159">
        <f t="shared" si="4"/>
        <v>0</v>
      </c>
      <c r="W15" s="235"/>
      <c r="X15" s="235"/>
      <c r="Y15" s="235"/>
      <c r="Z15" s="235"/>
      <c r="AA15" s="212"/>
    </row>
    <row r="16" spans="1:28" s="115" customFormat="1" ht="40.25" customHeight="1" thickBot="1">
      <c r="B16" s="212" t="s">
        <v>14</v>
      </c>
      <c r="C16" s="212" t="s">
        <v>14</v>
      </c>
      <c r="D16" s="228">
        <f t="shared" si="0"/>
        <v>0</v>
      </c>
      <c r="E16" s="228">
        <f t="shared" si="1"/>
        <v>0</v>
      </c>
      <c r="F16" s="228">
        <f t="shared" si="2"/>
        <v>0</v>
      </c>
      <c r="G16" s="158" t="s">
        <v>14</v>
      </c>
      <c r="H16" s="158"/>
      <c r="I16" s="235"/>
      <c r="J16" s="158"/>
      <c r="K16" s="159">
        <f t="shared" si="3"/>
        <v>0</v>
      </c>
      <c r="L16" s="235"/>
      <c r="M16" s="212"/>
      <c r="N16" s="212"/>
      <c r="O16" s="235"/>
      <c r="P16" s="212"/>
      <c r="Q16" s="212"/>
      <c r="R16" s="235"/>
      <c r="S16" s="212"/>
      <c r="T16" s="212"/>
      <c r="U16" s="158"/>
      <c r="V16" s="159">
        <f t="shared" si="4"/>
        <v>0</v>
      </c>
      <c r="W16" s="235"/>
      <c r="X16" s="235"/>
      <c r="Y16" s="235"/>
      <c r="Z16" s="235"/>
      <c r="AA16" s="212"/>
    </row>
    <row r="17" spans="2:27" s="115" customFormat="1" ht="40.25" customHeight="1" thickBot="1">
      <c r="B17" s="212" t="s">
        <v>14</v>
      </c>
      <c r="C17" s="212" t="s">
        <v>14</v>
      </c>
      <c r="D17" s="228">
        <f t="shared" si="0"/>
        <v>0</v>
      </c>
      <c r="E17" s="228">
        <f t="shared" si="1"/>
        <v>0</v>
      </c>
      <c r="F17" s="228">
        <f t="shared" si="2"/>
        <v>0</v>
      </c>
      <c r="G17" s="158" t="s">
        <v>14</v>
      </c>
      <c r="H17" s="158"/>
      <c r="I17" s="235"/>
      <c r="J17" s="158"/>
      <c r="K17" s="159">
        <f t="shared" si="3"/>
        <v>0</v>
      </c>
      <c r="L17" s="235"/>
      <c r="M17" s="212"/>
      <c r="N17" s="212"/>
      <c r="O17" s="235"/>
      <c r="P17" s="212"/>
      <c r="Q17" s="212"/>
      <c r="R17" s="235"/>
      <c r="S17" s="212"/>
      <c r="T17" s="212"/>
      <c r="U17" s="158"/>
      <c r="V17" s="159">
        <f t="shared" si="4"/>
        <v>0</v>
      </c>
      <c r="W17" s="235"/>
      <c r="X17" s="235"/>
      <c r="Y17" s="235"/>
      <c r="Z17" s="235"/>
      <c r="AA17" s="212"/>
    </row>
    <row r="18" spans="2:27" s="115" customFormat="1" ht="40.25" customHeight="1" thickBot="1">
      <c r="B18" s="212" t="s">
        <v>14</v>
      </c>
      <c r="C18" s="212" t="s">
        <v>14</v>
      </c>
      <c r="D18" s="228">
        <f t="shared" si="0"/>
        <v>0</v>
      </c>
      <c r="E18" s="228">
        <f t="shared" si="1"/>
        <v>0</v>
      </c>
      <c r="F18" s="228">
        <f t="shared" si="2"/>
        <v>0</v>
      </c>
      <c r="G18" s="158" t="s">
        <v>14</v>
      </c>
      <c r="H18" s="158"/>
      <c r="I18" s="235"/>
      <c r="J18" s="158"/>
      <c r="K18" s="159">
        <f t="shared" si="3"/>
        <v>0</v>
      </c>
      <c r="L18" s="235"/>
      <c r="M18" s="212"/>
      <c r="N18" s="212"/>
      <c r="O18" s="235"/>
      <c r="P18" s="212"/>
      <c r="Q18" s="212"/>
      <c r="R18" s="235"/>
      <c r="S18" s="212"/>
      <c r="T18" s="212"/>
      <c r="U18" s="158"/>
      <c r="V18" s="159">
        <f t="shared" si="4"/>
        <v>0</v>
      </c>
      <c r="W18" s="235"/>
      <c r="X18" s="235"/>
      <c r="Y18" s="235"/>
      <c r="Z18" s="235"/>
      <c r="AA18" s="212"/>
    </row>
    <row r="19" spans="2:27" s="115" customFormat="1" ht="40.25" customHeight="1" thickBot="1">
      <c r="B19" s="212" t="s">
        <v>14</v>
      </c>
      <c r="C19" s="212" t="s">
        <v>14</v>
      </c>
      <c r="D19" s="228">
        <f t="shared" si="0"/>
        <v>0</v>
      </c>
      <c r="E19" s="228">
        <f t="shared" si="1"/>
        <v>0</v>
      </c>
      <c r="F19" s="228">
        <f t="shared" si="2"/>
        <v>0</v>
      </c>
      <c r="G19" s="158" t="s">
        <v>14</v>
      </c>
      <c r="H19" s="158"/>
      <c r="I19" s="235"/>
      <c r="J19" s="158"/>
      <c r="K19" s="159">
        <f t="shared" si="3"/>
        <v>0</v>
      </c>
      <c r="L19" s="235"/>
      <c r="M19" s="212"/>
      <c r="N19" s="212"/>
      <c r="O19" s="235"/>
      <c r="P19" s="212"/>
      <c r="Q19" s="212"/>
      <c r="R19" s="235"/>
      <c r="S19" s="212"/>
      <c r="T19" s="212"/>
      <c r="U19" s="158"/>
      <c r="V19" s="159">
        <f t="shared" si="4"/>
        <v>0</v>
      </c>
      <c r="W19" s="235"/>
      <c r="X19" s="235"/>
      <c r="Y19" s="235"/>
      <c r="Z19" s="235"/>
      <c r="AA19" s="212"/>
    </row>
    <row r="20" spans="2:27" s="115" customFormat="1" ht="40.25" customHeight="1" thickBot="1">
      <c r="B20" s="212" t="s">
        <v>14</v>
      </c>
      <c r="C20" s="212" t="s">
        <v>14</v>
      </c>
      <c r="D20" s="228">
        <f t="shared" si="0"/>
        <v>0</v>
      </c>
      <c r="E20" s="228">
        <f t="shared" si="1"/>
        <v>0</v>
      </c>
      <c r="F20" s="228">
        <f t="shared" si="2"/>
        <v>0</v>
      </c>
      <c r="G20" s="158" t="s">
        <v>14</v>
      </c>
      <c r="H20" s="158"/>
      <c r="I20" s="235"/>
      <c r="J20" s="158"/>
      <c r="K20" s="159">
        <f t="shared" si="3"/>
        <v>0</v>
      </c>
      <c r="L20" s="235"/>
      <c r="M20" s="212"/>
      <c r="N20" s="212"/>
      <c r="O20" s="235"/>
      <c r="P20" s="212"/>
      <c r="Q20" s="212"/>
      <c r="R20" s="235"/>
      <c r="S20" s="212"/>
      <c r="T20" s="212"/>
      <c r="U20" s="158"/>
      <c r="V20" s="159">
        <f t="shared" si="4"/>
        <v>0</v>
      </c>
      <c r="W20" s="235"/>
      <c r="X20" s="235"/>
      <c r="Y20" s="235"/>
      <c r="Z20" s="235"/>
      <c r="AA20" s="212"/>
    </row>
    <row r="21" spans="2:27" s="115" customFormat="1" ht="40.25" customHeight="1" thickBot="1">
      <c r="B21" s="212" t="s">
        <v>14</v>
      </c>
      <c r="C21" s="212" t="s">
        <v>14</v>
      </c>
      <c r="D21" s="228">
        <f t="shared" si="0"/>
        <v>0</v>
      </c>
      <c r="E21" s="228">
        <f t="shared" si="1"/>
        <v>0</v>
      </c>
      <c r="F21" s="228">
        <f t="shared" si="2"/>
        <v>0</v>
      </c>
      <c r="G21" s="158" t="s">
        <v>14</v>
      </c>
      <c r="H21" s="158"/>
      <c r="I21" s="235"/>
      <c r="J21" s="158"/>
      <c r="K21" s="159">
        <f t="shared" si="3"/>
        <v>0</v>
      </c>
      <c r="L21" s="235"/>
      <c r="M21" s="212"/>
      <c r="N21" s="212"/>
      <c r="O21" s="235"/>
      <c r="P21" s="212"/>
      <c r="Q21" s="212"/>
      <c r="R21" s="235"/>
      <c r="S21" s="212"/>
      <c r="T21" s="212"/>
      <c r="U21" s="158"/>
      <c r="V21" s="159">
        <f t="shared" si="4"/>
        <v>0</v>
      </c>
      <c r="W21" s="235"/>
      <c r="X21" s="235"/>
      <c r="Y21" s="235"/>
      <c r="Z21" s="235"/>
      <c r="AA21" s="212"/>
    </row>
    <row r="22" spans="2:27" s="115" customFormat="1" ht="40.25" customHeight="1" thickBot="1">
      <c r="B22" s="212" t="s">
        <v>14</v>
      </c>
      <c r="C22" s="212" t="s">
        <v>14</v>
      </c>
      <c r="D22" s="228">
        <f t="shared" si="0"/>
        <v>0</v>
      </c>
      <c r="E22" s="228">
        <f t="shared" si="1"/>
        <v>0</v>
      </c>
      <c r="F22" s="228">
        <f t="shared" si="2"/>
        <v>0</v>
      </c>
      <c r="G22" s="158" t="s">
        <v>14</v>
      </c>
      <c r="H22" s="158"/>
      <c r="I22" s="235"/>
      <c r="J22" s="158"/>
      <c r="K22" s="159">
        <f t="shared" si="3"/>
        <v>0</v>
      </c>
      <c r="L22" s="235"/>
      <c r="M22" s="212"/>
      <c r="N22" s="212"/>
      <c r="O22" s="235"/>
      <c r="P22" s="212"/>
      <c r="Q22" s="212"/>
      <c r="R22" s="235"/>
      <c r="S22" s="212"/>
      <c r="T22" s="212"/>
      <c r="U22" s="158"/>
      <c r="V22" s="159">
        <f t="shared" si="4"/>
        <v>0</v>
      </c>
      <c r="W22" s="235"/>
      <c r="X22" s="235"/>
      <c r="Y22" s="235"/>
      <c r="Z22" s="235"/>
      <c r="AA22" s="212"/>
    </row>
    <row r="23" spans="2:27" s="115" customFormat="1" ht="40.25" customHeight="1" thickBot="1">
      <c r="B23" s="212" t="s">
        <v>14</v>
      </c>
      <c r="C23" s="212" t="s">
        <v>14</v>
      </c>
      <c r="D23" s="228">
        <f t="shared" si="0"/>
        <v>0</v>
      </c>
      <c r="E23" s="228">
        <f t="shared" si="1"/>
        <v>0</v>
      </c>
      <c r="F23" s="228">
        <f t="shared" si="2"/>
        <v>0</v>
      </c>
      <c r="G23" s="158" t="s">
        <v>14</v>
      </c>
      <c r="H23" s="158"/>
      <c r="I23" s="235"/>
      <c r="J23" s="158"/>
      <c r="K23" s="159">
        <f t="shared" si="3"/>
        <v>0</v>
      </c>
      <c r="L23" s="235"/>
      <c r="M23" s="212"/>
      <c r="N23" s="212"/>
      <c r="O23" s="235"/>
      <c r="P23" s="212"/>
      <c r="Q23" s="212"/>
      <c r="R23" s="235"/>
      <c r="S23" s="212"/>
      <c r="T23" s="212"/>
      <c r="U23" s="158"/>
      <c r="V23" s="159">
        <f t="shared" si="4"/>
        <v>0</v>
      </c>
      <c r="W23" s="235"/>
      <c r="X23" s="235"/>
      <c r="Y23" s="235"/>
      <c r="Z23" s="235"/>
      <c r="AA23" s="212"/>
    </row>
    <row r="24" spans="2:27" s="115" customFormat="1" ht="40.25" customHeight="1" thickBot="1">
      <c r="B24" s="212" t="s">
        <v>14</v>
      </c>
      <c r="C24" s="212" t="s">
        <v>14</v>
      </c>
      <c r="D24" s="228">
        <f t="shared" si="0"/>
        <v>0</v>
      </c>
      <c r="E24" s="228">
        <f t="shared" si="1"/>
        <v>0</v>
      </c>
      <c r="F24" s="228">
        <f t="shared" si="2"/>
        <v>0</v>
      </c>
      <c r="G24" s="158" t="s">
        <v>14</v>
      </c>
      <c r="H24" s="158"/>
      <c r="I24" s="235"/>
      <c r="J24" s="158"/>
      <c r="K24" s="159">
        <f t="shared" si="3"/>
        <v>0</v>
      </c>
      <c r="L24" s="235"/>
      <c r="M24" s="212"/>
      <c r="N24" s="212"/>
      <c r="O24" s="235"/>
      <c r="P24" s="212"/>
      <c r="Q24" s="212"/>
      <c r="R24" s="235"/>
      <c r="S24" s="212"/>
      <c r="T24" s="212"/>
      <c r="U24" s="158"/>
      <c r="V24" s="159">
        <f t="shared" si="4"/>
        <v>0</v>
      </c>
      <c r="W24" s="235"/>
      <c r="X24" s="235"/>
      <c r="Y24" s="235"/>
      <c r="Z24" s="235"/>
      <c r="AA24" s="212"/>
    </row>
    <row r="25" spans="2:27" s="115" customFormat="1" ht="40.25" customHeight="1" thickBot="1">
      <c r="B25" s="212" t="s">
        <v>14</v>
      </c>
      <c r="C25" s="212" t="s">
        <v>14</v>
      </c>
      <c r="D25" s="228">
        <f t="shared" si="0"/>
        <v>0</v>
      </c>
      <c r="E25" s="228">
        <f t="shared" si="1"/>
        <v>0</v>
      </c>
      <c r="F25" s="228">
        <f t="shared" si="2"/>
        <v>0</v>
      </c>
      <c r="G25" s="158" t="s">
        <v>14</v>
      </c>
      <c r="H25" s="158"/>
      <c r="I25" s="235"/>
      <c r="J25" s="158"/>
      <c r="K25" s="159">
        <f t="shared" si="3"/>
        <v>0</v>
      </c>
      <c r="L25" s="235"/>
      <c r="M25" s="212"/>
      <c r="N25" s="212"/>
      <c r="O25" s="235"/>
      <c r="P25" s="212"/>
      <c r="Q25" s="212"/>
      <c r="R25" s="235"/>
      <c r="S25" s="212"/>
      <c r="T25" s="212"/>
      <c r="U25" s="158"/>
      <c r="V25" s="159">
        <f t="shared" si="4"/>
        <v>0</v>
      </c>
      <c r="W25" s="235"/>
      <c r="X25" s="235"/>
      <c r="Y25" s="235"/>
      <c r="Z25" s="235"/>
      <c r="AA25" s="212"/>
    </row>
    <row r="26" spans="2:27" s="115" customFormat="1" ht="40.25" customHeight="1" thickBot="1">
      <c r="B26" s="212" t="s">
        <v>14</v>
      </c>
      <c r="C26" s="212" t="s">
        <v>14</v>
      </c>
      <c r="D26" s="228">
        <f t="shared" si="0"/>
        <v>0</v>
      </c>
      <c r="E26" s="228">
        <f t="shared" si="1"/>
        <v>0</v>
      </c>
      <c r="F26" s="228">
        <f t="shared" si="2"/>
        <v>0</v>
      </c>
      <c r="G26" s="158" t="s">
        <v>14</v>
      </c>
      <c r="H26" s="158"/>
      <c r="I26" s="235"/>
      <c r="J26" s="158"/>
      <c r="K26" s="159">
        <f t="shared" si="3"/>
        <v>0</v>
      </c>
      <c r="L26" s="235"/>
      <c r="M26" s="212"/>
      <c r="N26" s="212"/>
      <c r="O26" s="235"/>
      <c r="P26" s="212"/>
      <c r="Q26" s="212"/>
      <c r="R26" s="235"/>
      <c r="S26" s="212"/>
      <c r="T26" s="212"/>
      <c r="U26" s="158"/>
      <c r="V26" s="159">
        <f t="shared" si="4"/>
        <v>0</v>
      </c>
      <c r="W26" s="235"/>
      <c r="X26" s="235"/>
      <c r="Y26" s="235"/>
      <c r="Z26" s="235"/>
      <c r="AA26" s="212"/>
    </row>
    <row r="27" spans="2:27" s="115" customFormat="1" ht="40.25" customHeight="1" thickBot="1">
      <c r="B27" s="212" t="s">
        <v>14</v>
      </c>
      <c r="C27" s="212" t="s">
        <v>14</v>
      </c>
      <c r="D27" s="228">
        <f t="shared" si="0"/>
        <v>0</v>
      </c>
      <c r="E27" s="228">
        <f t="shared" si="1"/>
        <v>0</v>
      </c>
      <c r="F27" s="228">
        <f t="shared" si="2"/>
        <v>0</v>
      </c>
      <c r="G27" s="158" t="s">
        <v>14</v>
      </c>
      <c r="H27" s="158"/>
      <c r="I27" s="235"/>
      <c r="J27" s="158"/>
      <c r="K27" s="159">
        <f t="shared" si="3"/>
        <v>0</v>
      </c>
      <c r="L27" s="235"/>
      <c r="M27" s="212"/>
      <c r="N27" s="212"/>
      <c r="O27" s="235"/>
      <c r="P27" s="212"/>
      <c r="Q27" s="212"/>
      <c r="R27" s="235"/>
      <c r="S27" s="212"/>
      <c r="T27" s="212"/>
      <c r="U27" s="158"/>
      <c r="V27" s="159">
        <f t="shared" si="4"/>
        <v>0</v>
      </c>
      <c r="W27" s="235"/>
      <c r="X27" s="235"/>
      <c r="Y27" s="235"/>
      <c r="Z27" s="235"/>
      <c r="AA27" s="212"/>
    </row>
    <row r="28" spans="2:27" s="115" customFormat="1" ht="40.25" customHeight="1" thickBot="1">
      <c r="B28" s="212" t="s">
        <v>14</v>
      </c>
      <c r="C28" s="212" t="s">
        <v>14</v>
      </c>
      <c r="D28" s="228">
        <f t="shared" si="0"/>
        <v>0</v>
      </c>
      <c r="E28" s="228">
        <f t="shared" si="1"/>
        <v>0</v>
      </c>
      <c r="F28" s="228">
        <f t="shared" si="2"/>
        <v>0</v>
      </c>
      <c r="G28" s="158" t="s">
        <v>14</v>
      </c>
      <c r="H28" s="158"/>
      <c r="I28" s="235"/>
      <c r="J28" s="158"/>
      <c r="K28" s="159">
        <f t="shared" si="3"/>
        <v>0</v>
      </c>
      <c r="L28" s="235"/>
      <c r="M28" s="212"/>
      <c r="N28" s="212"/>
      <c r="O28" s="235"/>
      <c r="P28" s="212"/>
      <c r="Q28" s="212"/>
      <c r="R28" s="235"/>
      <c r="S28" s="212"/>
      <c r="T28" s="212"/>
      <c r="U28" s="158"/>
      <c r="V28" s="159">
        <f t="shared" si="4"/>
        <v>0</v>
      </c>
      <c r="W28" s="235"/>
      <c r="X28" s="235"/>
      <c r="Y28" s="235"/>
      <c r="Z28" s="235"/>
      <c r="AA28" s="212"/>
    </row>
    <row r="29" spans="2:27" s="115" customFormat="1" ht="40.25" customHeight="1" thickBot="1">
      <c r="B29" s="212" t="s">
        <v>14</v>
      </c>
      <c r="C29" s="212" t="s">
        <v>14</v>
      </c>
      <c r="D29" s="228">
        <f t="shared" si="0"/>
        <v>0</v>
      </c>
      <c r="E29" s="228">
        <f t="shared" si="1"/>
        <v>0</v>
      </c>
      <c r="F29" s="228">
        <f t="shared" si="2"/>
        <v>0</v>
      </c>
      <c r="G29" s="158" t="s">
        <v>14</v>
      </c>
      <c r="H29" s="158"/>
      <c r="I29" s="235"/>
      <c r="J29" s="158"/>
      <c r="K29" s="159">
        <f t="shared" si="3"/>
        <v>0</v>
      </c>
      <c r="L29" s="235"/>
      <c r="M29" s="212"/>
      <c r="N29" s="212"/>
      <c r="O29" s="235"/>
      <c r="P29" s="212"/>
      <c r="Q29" s="212"/>
      <c r="R29" s="235"/>
      <c r="S29" s="212"/>
      <c r="T29" s="212"/>
      <c r="U29" s="158"/>
      <c r="V29" s="159">
        <f t="shared" si="4"/>
        <v>0</v>
      </c>
      <c r="W29" s="235"/>
      <c r="X29" s="235"/>
      <c r="Y29" s="235"/>
      <c r="Z29" s="235"/>
      <c r="AA29" s="212"/>
    </row>
    <row r="30" spans="2:27" s="115" customFormat="1" ht="40.25" customHeight="1" thickBot="1">
      <c r="B30" s="212" t="s">
        <v>14</v>
      </c>
      <c r="C30" s="212" t="s">
        <v>14</v>
      </c>
      <c r="D30" s="228">
        <f t="shared" si="0"/>
        <v>0</v>
      </c>
      <c r="E30" s="228">
        <f t="shared" si="1"/>
        <v>0</v>
      </c>
      <c r="F30" s="228">
        <f t="shared" si="2"/>
        <v>0</v>
      </c>
      <c r="G30" s="158" t="s">
        <v>14</v>
      </c>
      <c r="H30" s="158"/>
      <c r="I30" s="235"/>
      <c r="J30" s="158"/>
      <c r="K30" s="159">
        <f t="shared" si="3"/>
        <v>0</v>
      </c>
      <c r="L30" s="235"/>
      <c r="M30" s="212"/>
      <c r="N30" s="212"/>
      <c r="O30" s="235"/>
      <c r="P30" s="212"/>
      <c r="Q30" s="212"/>
      <c r="R30" s="235"/>
      <c r="S30" s="212"/>
      <c r="T30" s="212"/>
      <c r="U30" s="158"/>
      <c r="V30" s="159">
        <f t="shared" si="4"/>
        <v>0</v>
      </c>
      <c r="W30" s="235"/>
      <c r="X30" s="235"/>
      <c r="Y30" s="235"/>
      <c r="Z30" s="235"/>
      <c r="AA30" s="212"/>
    </row>
    <row r="31" spans="2:27" s="115" customFormat="1" ht="40.25" customHeight="1" thickBot="1">
      <c r="B31" s="212" t="s">
        <v>14</v>
      </c>
      <c r="C31" s="212" t="s">
        <v>14</v>
      </c>
      <c r="D31" s="228">
        <f t="shared" si="0"/>
        <v>0</v>
      </c>
      <c r="E31" s="228">
        <f t="shared" si="1"/>
        <v>0</v>
      </c>
      <c r="F31" s="228">
        <f t="shared" si="2"/>
        <v>0</v>
      </c>
      <c r="G31" s="158" t="s">
        <v>14</v>
      </c>
      <c r="H31" s="158"/>
      <c r="I31" s="235"/>
      <c r="J31" s="158"/>
      <c r="K31" s="159">
        <f t="shared" si="3"/>
        <v>0</v>
      </c>
      <c r="L31" s="235"/>
      <c r="M31" s="212"/>
      <c r="N31" s="212"/>
      <c r="O31" s="235"/>
      <c r="P31" s="212"/>
      <c r="Q31" s="212"/>
      <c r="R31" s="235"/>
      <c r="S31" s="212"/>
      <c r="T31" s="212"/>
      <c r="U31" s="158"/>
      <c r="V31" s="159">
        <f t="shared" si="4"/>
        <v>0</v>
      </c>
      <c r="W31" s="235"/>
      <c r="X31" s="235"/>
      <c r="Y31" s="235"/>
      <c r="Z31" s="235"/>
      <c r="AA31" s="212"/>
    </row>
    <row r="32" spans="2:27" s="115" customFormat="1" ht="40.25" customHeight="1" thickBot="1">
      <c r="B32" s="212" t="s">
        <v>14</v>
      </c>
      <c r="C32" s="212" t="s">
        <v>14</v>
      </c>
      <c r="D32" s="228">
        <f t="shared" si="0"/>
        <v>0</v>
      </c>
      <c r="E32" s="228">
        <f t="shared" si="1"/>
        <v>0</v>
      </c>
      <c r="F32" s="228">
        <f t="shared" si="2"/>
        <v>0</v>
      </c>
      <c r="G32" s="158" t="s">
        <v>14</v>
      </c>
      <c r="H32" s="158"/>
      <c r="I32" s="235"/>
      <c r="J32" s="158"/>
      <c r="K32" s="159">
        <f t="shared" si="3"/>
        <v>0</v>
      </c>
      <c r="L32" s="235"/>
      <c r="M32" s="212"/>
      <c r="N32" s="212"/>
      <c r="O32" s="235"/>
      <c r="P32" s="212"/>
      <c r="Q32" s="212"/>
      <c r="R32" s="235"/>
      <c r="S32" s="212"/>
      <c r="T32" s="212"/>
      <c r="U32" s="158"/>
      <c r="V32" s="159">
        <f t="shared" si="4"/>
        <v>0</v>
      </c>
      <c r="W32" s="235"/>
      <c r="X32" s="235"/>
      <c r="Y32" s="235"/>
      <c r="Z32" s="235"/>
      <c r="AA32" s="212"/>
    </row>
    <row r="33" spans="2:27" s="115" customFormat="1" ht="40.25" customHeight="1" thickBot="1">
      <c r="B33" s="212" t="s">
        <v>14</v>
      </c>
      <c r="C33" s="212" t="s">
        <v>14</v>
      </c>
      <c r="D33" s="228">
        <f t="shared" si="0"/>
        <v>0</v>
      </c>
      <c r="E33" s="228">
        <f t="shared" si="1"/>
        <v>0</v>
      </c>
      <c r="F33" s="228">
        <f t="shared" si="2"/>
        <v>0</v>
      </c>
      <c r="G33" s="158" t="s">
        <v>14</v>
      </c>
      <c r="H33" s="158"/>
      <c r="I33" s="235"/>
      <c r="J33" s="158"/>
      <c r="K33" s="159">
        <f t="shared" si="3"/>
        <v>0</v>
      </c>
      <c r="L33" s="235"/>
      <c r="M33" s="212"/>
      <c r="N33" s="212"/>
      <c r="O33" s="235"/>
      <c r="P33" s="212"/>
      <c r="Q33" s="212"/>
      <c r="R33" s="235"/>
      <c r="S33" s="212"/>
      <c r="T33" s="212"/>
      <c r="U33" s="158"/>
      <c r="V33" s="159">
        <f t="shared" si="4"/>
        <v>0</v>
      </c>
      <c r="W33" s="235"/>
      <c r="X33" s="235"/>
      <c r="Y33" s="235"/>
      <c r="Z33" s="235"/>
      <c r="AA33" s="212"/>
    </row>
    <row r="34" spans="2:27" hidden="1">
      <c r="D34" s="78"/>
      <c r="E34" s="78"/>
      <c r="F34" s="78"/>
    </row>
    <row r="35" spans="2:27"/>
    <row r="36" spans="2:27"/>
    <row r="37" spans="2:27"/>
    <row r="38" spans="2:27"/>
  </sheetData>
  <sheetProtection algorithmName="SHA-512" hashValue="GjOX+ST2yI+u4q6WNr/loFyfLqFz6pp9Iu5cnLDmhfVtaJTK+SaiUL2q6J+QfjTYw7bmAGOR8dkiYiLWlkqm0g==" saltValue="jZs5Moyv3wWbqsNa3X9UJA==" spinCount="100000" sheet="1" objects="1" scenarios="1"/>
  <conditionalFormatting sqref="A9:F33">
    <cfRule type="expression" dxfId="23" priority="8">
      <formula>$B$5="You do not need to fill in details on this form"</formula>
    </cfRule>
  </conditionalFormatting>
  <conditionalFormatting sqref="G9:H33">
    <cfRule type="expression" dxfId="19" priority="5">
      <formula>$B$3="You do not need to fill in details on this form"</formula>
    </cfRule>
  </conditionalFormatting>
  <conditionalFormatting sqref="G2:I7 A6:F7 J6:AB7 A8:AB8 A34:AB34">
    <cfRule type="expression" dxfId="18" priority="7">
      <formula>$B$5="You do not need to fill in details on this form"</formula>
    </cfRule>
  </conditionalFormatting>
  <conditionalFormatting sqref="I9:I33 K9:AB33">
    <cfRule type="expression" dxfId="17" priority="19">
      <formula>$B$5="You do not need to fill in details on this form"</formula>
    </cfRule>
  </conditionalFormatting>
  <conditionalFormatting sqref="J9:J33">
    <cfRule type="expression" dxfId="16" priority="10">
      <formula>$B$3="You do not need to fill in details on this form"</formula>
    </cfRule>
  </conditionalFormatting>
  <dataValidations count="12">
    <dataValidation type="custom" allowBlank="1" showInputMessage="1" showErrorMessage="1" prompt="Enter quantity with up to 3 decimal places" sqref="O9:O33 R9:R33 W9:Z33 I9:I33 L9:L33" xr:uid="{00000000-0002-0000-0F00-000000000000}">
      <formula1>AND(ISNUMBER(I9),I9&gt;=0)</formula1>
    </dataValidation>
    <dataValidation type="textLength" operator="lessThan" allowBlank="1" showInputMessage="1" showErrorMessage="1" prompt="Purpose of 11D1._x000a_Max length is 100 characters" sqref="N9:N33" xr:uid="{00000000-0002-0000-0F00-000001000000}">
      <formula1>101</formula1>
    </dataValidation>
    <dataValidation type="textLength" operator="lessThan" allowBlank="1" showInputMessage="1" showErrorMessage="1" prompt="Equipment type for 11D2._x000a_Max length is 100 characters" sqref="P9:P33" xr:uid="{00000000-0002-0000-0F00-000002000000}">
      <formula1>101</formula1>
    </dataValidation>
    <dataValidation type="textLength" operator="lessThan" allowBlank="1" showInputMessage="1" showErrorMessage="1" prompt="Purpose of 11D2._x000a_Max length is 100 characters" sqref="Q9:Q33" xr:uid="{00000000-0002-0000-0F00-000003000000}">
      <formula1>101</formula1>
    </dataValidation>
    <dataValidation type="textLength" operator="lessThan" allowBlank="1" showInputMessage="1" showErrorMessage="1" prompt="Equipment type for 11D3._x000a_Max length is 100 characters" sqref="S9:S33" xr:uid="{00000000-0002-0000-0F00-000004000000}">
      <formula1>101</formula1>
    </dataValidation>
    <dataValidation type="textLength" operator="lessThan" allowBlank="1" showInputMessage="1" showErrorMessage="1" prompt="Purpose of 11D3._x000a_Max length is 100 characters" sqref="T9:T33" xr:uid="{00000000-0002-0000-0F00-000005000000}">
      <formula1>101</formula1>
    </dataValidation>
    <dataValidation type="textLength" operator="lessThan" allowBlank="1" showInputMessage="1" showErrorMessage="1" prompt="Equipment type for 11E4._x000a_Max length is 100 characters" sqref="AA9:AA33" xr:uid="{00000000-0002-0000-0F00-000006000000}">
      <formula1>101</formula1>
    </dataValidation>
    <dataValidation type="whole" operator="greaterThan" allowBlank="1" showInputMessage="1" showErrorMessage="1" prompt="Please enter a whole number." sqref="J9:J33 H9:H33" xr:uid="{00000000-0002-0000-0F00-000007000000}">
      <formula1>0</formula1>
    </dataValidation>
    <dataValidation type="textLength" operator="lessThan" allowBlank="1" showInputMessage="1" showErrorMessage="1" prompt="Equipment type for 11D1._x000a_Max length is 100 characters" sqref="M9:M33" xr:uid="{00000000-0002-0000-0F00-000008000000}">
      <formula1>101</formula1>
    </dataValidation>
    <dataValidation type="list" showInputMessage="1" showErrorMessage="1" sqref="C9:C33" xr:uid="{00000000-0002-0000-0F00-000009000000}">
      <formula1>INDIRECT($B9)</formula1>
    </dataValidation>
    <dataValidation type="list" showInputMessage="1" showErrorMessage="1" sqref="B9:B33" xr:uid="{00000000-0002-0000-0F00-00000A000000}">
      <formula1>R_Chemical_Group</formula1>
    </dataValidation>
    <dataValidation type="list" allowBlank="1" showInputMessage="1" showErrorMessage="1" sqref="G9:G33" xr:uid="{548E94C1-2170-4109-903C-F505CFBF8579}">
      <formula1>yes_no_select</formula1>
    </dataValidation>
  </dataValidations>
  <hyperlinks>
    <hyperlink ref="S8" location="Glossary!C185" display="11D3 Equipment Type" xr:uid="{00000000-0004-0000-0F00-000000000000}"/>
    <hyperlink ref="T8" location="Glossary!C186" display="11D3 Purpose" xr:uid="{00000000-0004-0000-0F00-000001000000}"/>
    <hyperlink ref="V8" location="Glossary!C187" display="11E - Mobile refrigeration equipment" xr:uid="{00000000-0004-0000-0F00-000002000000}"/>
    <hyperlink ref="G8" location="Glos_non_HFC" display="If this is a non HFC singe substance, has this substance been included in a blend containing HFCs (if left blank it is assumed that the substance is within a blend)" xr:uid="{5FE547E7-DDF5-481C-B311-984F4152B7CE}"/>
  </hyperlinks>
  <pageMargins left="0.7" right="0.7" top="0.75" bottom="0.75" header="0.3" footer="0.3"/>
  <pageSetup paperSize="9" orientation="portrait" horizontalDpi="90" verticalDpi="90"/>
  <extLst>
    <ext xmlns:x14="http://schemas.microsoft.com/office/spreadsheetml/2009/9/main" uri="{78C0D931-6437-407d-A8EE-F0AAD7539E65}">
      <x14:conditionalFormattings>
        <x14:conditionalFormatting xmlns:xm="http://schemas.microsoft.com/office/excel/2006/main">
          <x14:cfRule type="expression" priority="1" id="{5CD7AA70-ED45-40DB-B1A1-1D4A75B17CA0}">
            <xm:f>B9='Reference Data'!$B$5</xm:f>
            <x14:dxf>
              <font>
                <color theme="0"/>
              </font>
            </x14:dxf>
          </x14:cfRule>
          <x14:cfRule type="expression" priority="3" stopIfTrue="1" id="{684B841B-4818-4D10-A569-71506AA55D5E}">
            <xm:f>B9='Reference Data'!$E$5</xm:f>
            <x14:dxf>
              <fill>
                <patternFill patternType="mediumGray"/>
              </fill>
            </x14:dxf>
          </x14:cfRule>
          <x14:cfRule type="expression" priority="4" stopIfTrue="1" id="{197F2E63-BD7D-4F45-B27D-253F701AAC5A}">
            <xm:f>B9='Reference Data'!$C$5</xm:f>
            <x14:dxf>
              <fill>
                <patternFill patternType="mediumGray"/>
              </fill>
            </x14:dxf>
          </x14:cfRule>
          <xm:sqref>G9:G33</xm:sqref>
        </x14:conditionalFormatting>
      </x14:conditionalFormattings>
    </ext>
  </extLst>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7030A0"/>
  </sheetPr>
  <dimension ref="A1:AA37"/>
  <sheetViews>
    <sheetView topLeftCell="B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7" width="24.453125" style="66" customWidth="1"/>
    <col min="8" max="8" width="26.36328125" style="66" customWidth="1"/>
    <col min="9" max="12" width="20.6328125" style="66" customWidth="1"/>
    <col min="13" max="13" width="22" style="66" customWidth="1"/>
    <col min="14" max="14" width="25.36328125" style="66" customWidth="1"/>
    <col min="15" max="18" width="20.6328125" style="66" customWidth="1"/>
    <col min="19" max="19" width="33.6328125" style="66" customWidth="1"/>
    <col min="20" max="20" width="9.36328125" style="66" customWidth="1"/>
    <col min="21" max="27" width="9.36328125" style="77" hidden="1" customWidth="1"/>
    <col min="28" max="16384" width="9.36328125" style="66" hidden="1"/>
  </cols>
  <sheetData>
    <row r="1" spans="1:27" ht="45" customHeight="1">
      <c r="A1" s="107"/>
      <c r="B1" s="73" t="s">
        <v>0</v>
      </c>
      <c r="C1" s="73"/>
      <c r="D1" s="108"/>
      <c r="E1" s="108"/>
      <c r="F1" s="108"/>
      <c r="G1" s="73"/>
      <c r="H1" s="73"/>
      <c r="I1" s="109"/>
      <c r="J1" s="109"/>
      <c r="K1" s="109"/>
      <c r="L1" s="109"/>
      <c r="M1" s="109"/>
      <c r="N1" s="109"/>
      <c r="O1" s="109"/>
      <c r="P1" s="109"/>
      <c r="Q1" s="109"/>
      <c r="R1" s="109"/>
      <c r="S1" s="109"/>
      <c r="T1" s="110"/>
    </row>
    <row r="2" spans="1:27" ht="20.149999999999999" customHeight="1" thickBot="1">
      <c r="A2" s="78"/>
      <c r="B2" s="166" t="s">
        <v>245</v>
      </c>
      <c r="C2" s="80"/>
      <c r="D2" s="111"/>
      <c r="E2" s="111"/>
      <c r="F2" s="111"/>
      <c r="G2" s="113"/>
      <c r="H2" s="113"/>
      <c r="I2" s="67"/>
      <c r="J2" s="67"/>
      <c r="K2" s="67"/>
      <c r="L2" s="67"/>
      <c r="M2" s="67"/>
      <c r="N2" s="67"/>
      <c r="O2" s="67"/>
      <c r="P2" s="67"/>
      <c r="Q2" s="67"/>
      <c r="R2" s="67"/>
      <c r="S2" s="67"/>
      <c r="T2" s="78"/>
    </row>
    <row r="3" spans="1:27" ht="15" customHeight="1">
      <c r="A3" s="78"/>
      <c r="B3" s="146" t="str">
        <f>IF(Importer6="Yes","Please fill in details on this form","You do not need to fill in details on this form")</f>
        <v>You do not need to fill in details on this form</v>
      </c>
      <c r="C3" s="80"/>
      <c r="D3" s="111"/>
      <c r="E3" s="111"/>
      <c r="F3" s="111"/>
      <c r="G3" s="113"/>
      <c r="H3" s="113"/>
      <c r="I3" s="67"/>
      <c r="J3" s="67"/>
      <c r="K3" s="67"/>
      <c r="L3" s="67"/>
      <c r="M3" s="67"/>
      <c r="N3" s="67"/>
      <c r="O3" s="67"/>
      <c r="P3" s="67"/>
      <c r="Q3" s="67"/>
      <c r="R3" s="67"/>
      <c r="S3" s="67"/>
      <c r="T3" s="78"/>
    </row>
    <row r="4" spans="1:27" ht="44.15" customHeight="1">
      <c r="A4" s="78"/>
      <c r="B4" s="271" t="s">
        <v>246</v>
      </c>
      <c r="C4" s="271"/>
      <c r="D4" s="271"/>
      <c r="E4" s="271"/>
      <c r="F4" s="271"/>
      <c r="G4" s="271"/>
      <c r="H4" s="271"/>
      <c r="I4" s="271"/>
      <c r="J4" s="271"/>
      <c r="K4" s="271"/>
      <c r="L4" s="271"/>
      <c r="M4" s="271"/>
      <c r="N4" s="271"/>
      <c r="O4" s="67"/>
      <c r="P4" s="67"/>
      <c r="Q4" s="67"/>
      <c r="R4" s="67"/>
      <c r="S4" s="67"/>
      <c r="T4" s="78"/>
    </row>
    <row r="5" spans="1:27" ht="15" customHeight="1">
      <c r="A5" s="78"/>
      <c r="B5" s="145" t="s">
        <v>51</v>
      </c>
      <c r="C5" s="114"/>
      <c r="D5" s="111"/>
      <c r="E5" s="111"/>
      <c r="F5" s="111"/>
      <c r="G5" s="113"/>
      <c r="H5" s="113"/>
      <c r="I5" s="67"/>
      <c r="J5" s="117"/>
      <c r="K5" s="117"/>
      <c r="L5" s="117"/>
      <c r="M5" s="117"/>
      <c r="N5" s="117"/>
      <c r="O5" s="117"/>
      <c r="P5" s="117"/>
      <c r="Q5" s="117"/>
      <c r="R5" s="117"/>
      <c r="S5" s="67"/>
      <c r="T5" s="78"/>
    </row>
    <row r="6" spans="1:27" ht="145.5" customHeight="1" thickBot="1">
      <c r="A6" s="88"/>
      <c r="B6" s="170" t="s">
        <v>52</v>
      </c>
      <c r="C6" s="170" t="s">
        <v>53</v>
      </c>
      <c r="D6" s="171" t="s">
        <v>54</v>
      </c>
      <c r="E6" s="171" t="s">
        <v>55</v>
      </c>
      <c r="F6" s="171" t="s">
        <v>56</v>
      </c>
      <c r="G6" s="248" t="s">
        <v>1183</v>
      </c>
      <c r="H6" s="172" t="s">
        <v>247</v>
      </c>
      <c r="I6" s="172" t="s">
        <v>248</v>
      </c>
      <c r="J6" s="172" t="s">
        <v>249</v>
      </c>
      <c r="K6" s="172" t="s">
        <v>250</v>
      </c>
      <c r="L6" s="172" t="s">
        <v>251</v>
      </c>
      <c r="M6" s="172" t="s">
        <v>252</v>
      </c>
      <c r="N6" s="172" t="s">
        <v>253</v>
      </c>
      <c r="O6" s="172" t="s">
        <v>254</v>
      </c>
      <c r="P6" s="172" t="s">
        <v>255</v>
      </c>
      <c r="Q6" s="172" t="s">
        <v>256</v>
      </c>
      <c r="R6" s="172" t="s">
        <v>257</v>
      </c>
      <c r="S6" s="172" t="s">
        <v>258</v>
      </c>
      <c r="T6" s="88"/>
    </row>
    <row r="7" spans="1:27" s="115" customFormat="1" ht="40.2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58" t="s">
        <v>14</v>
      </c>
      <c r="H7" s="158"/>
      <c r="I7" s="233"/>
      <c r="J7" s="233"/>
      <c r="K7" s="233"/>
      <c r="L7" s="233"/>
      <c r="M7" s="233"/>
      <c r="N7" s="233"/>
      <c r="O7" s="233"/>
      <c r="P7" s="233"/>
      <c r="Q7" s="233"/>
      <c r="R7" s="212"/>
      <c r="S7" s="160">
        <f t="shared" ref="S7:S31" si="3">SUM(I7:Q7)</f>
        <v>0</v>
      </c>
      <c r="U7" s="116"/>
      <c r="V7" s="116"/>
      <c r="W7" s="116"/>
      <c r="X7" s="116"/>
      <c r="Y7" s="116"/>
      <c r="Z7" s="116"/>
      <c r="AA7" s="116"/>
    </row>
    <row r="8" spans="1:27" s="115" customFormat="1" ht="40.25" customHeight="1" thickBot="1">
      <c r="B8" s="212" t="s">
        <v>14</v>
      </c>
      <c r="C8" s="212" t="s">
        <v>14</v>
      </c>
      <c r="D8" s="228">
        <f t="shared" si="0"/>
        <v>0</v>
      </c>
      <c r="E8" s="228">
        <f t="shared" si="1"/>
        <v>0</v>
      </c>
      <c r="F8" s="228">
        <f t="shared" si="2"/>
        <v>0</v>
      </c>
      <c r="G8" s="158" t="s">
        <v>14</v>
      </c>
      <c r="H8" s="158"/>
      <c r="I8" s="233"/>
      <c r="J8" s="233"/>
      <c r="K8" s="233"/>
      <c r="L8" s="233"/>
      <c r="M8" s="233"/>
      <c r="N8" s="233"/>
      <c r="O8" s="233"/>
      <c r="P8" s="233"/>
      <c r="Q8" s="233"/>
      <c r="R8" s="212"/>
      <c r="S8" s="160">
        <f t="shared" si="3"/>
        <v>0</v>
      </c>
      <c r="U8" s="116"/>
      <c r="V8" s="116"/>
      <c r="W8" s="116"/>
      <c r="X8" s="116"/>
      <c r="Y8" s="116"/>
      <c r="Z8" s="116"/>
      <c r="AA8" s="116"/>
    </row>
    <row r="9" spans="1:27" s="115" customFormat="1" ht="40.25" customHeight="1" thickBot="1">
      <c r="B9" s="212" t="s">
        <v>14</v>
      </c>
      <c r="C9" s="212" t="s">
        <v>14</v>
      </c>
      <c r="D9" s="228">
        <f t="shared" si="0"/>
        <v>0</v>
      </c>
      <c r="E9" s="228">
        <f t="shared" si="1"/>
        <v>0</v>
      </c>
      <c r="F9" s="228">
        <f t="shared" si="2"/>
        <v>0</v>
      </c>
      <c r="G9" s="158" t="s">
        <v>14</v>
      </c>
      <c r="H9" s="158"/>
      <c r="I9" s="233"/>
      <c r="J9" s="233"/>
      <c r="K9" s="233"/>
      <c r="L9" s="233"/>
      <c r="M9" s="233"/>
      <c r="N9" s="233"/>
      <c r="O9" s="233"/>
      <c r="P9" s="233"/>
      <c r="Q9" s="233"/>
      <c r="R9" s="212"/>
      <c r="S9" s="160">
        <f t="shared" si="3"/>
        <v>0</v>
      </c>
      <c r="U9" s="116"/>
      <c r="V9" s="116"/>
      <c r="W9" s="116"/>
      <c r="X9" s="116"/>
      <c r="Y9" s="116"/>
      <c r="Z9" s="116"/>
      <c r="AA9" s="116"/>
    </row>
    <row r="10" spans="1:27" s="115" customFormat="1" ht="40.25" customHeight="1" thickBot="1">
      <c r="B10" s="212" t="s">
        <v>14</v>
      </c>
      <c r="C10" s="212" t="s">
        <v>14</v>
      </c>
      <c r="D10" s="228">
        <f t="shared" si="0"/>
        <v>0</v>
      </c>
      <c r="E10" s="228">
        <f t="shared" si="1"/>
        <v>0</v>
      </c>
      <c r="F10" s="228">
        <f t="shared" si="2"/>
        <v>0</v>
      </c>
      <c r="G10" s="158" t="s">
        <v>14</v>
      </c>
      <c r="H10" s="158"/>
      <c r="I10" s="233"/>
      <c r="J10" s="233"/>
      <c r="K10" s="233"/>
      <c r="L10" s="233"/>
      <c r="M10" s="233"/>
      <c r="N10" s="233"/>
      <c r="O10" s="233"/>
      <c r="P10" s="233"/>
      <c r="Q10" s="233"/>
      <c r="R10" s="212"/>
      <c r="S10" s="160">
        <f t="shared" si="3"/>
        <v>0</v>
      </c>
      <c r="U10" s="116"/>
      <c r="V10" s="116"/>
      <c r="W10" s="116"/>
      <c r="X10" s="116"/>
      <c r="Y10" s="116"/>
      <c r="Z10" s="116"/>
      <c r="AA10" s="116"/>
    </row>
    <row r="11" spans="1:27" s="115" customFormat="1" ht="40.25" customHeight="1" thickBot="1">
      <c r="B11" s="212" t="s">
        <v>14</v>
      </c>
      <c r="C11" s="212" t="s">
        <v>14</v>
      </c>
      <c r="D11" s="228">
        <f t="shared" si="0"/>
        <v>0</v>
      </c>
      <c r="E11" s="228">
        <f t="shared" si="1"/>
        <v>0</v>
      </c>
      <c r="F11" s="228">
        <f t="shared" si="2"/>
        <v>0</v>
      </c>
      <c r="G11" s="158" t="s">
        <v>14</v>
      </c>
      <c r="H11" s="158"/>
      <c r="I11" s="233"/>
      <c r="J11" s="233"/>
      <c r="K11" s="233"/>
      <c r="L11" s="233"/>
      <c r="M11" s="233"/>
      <c r="N11" s="233"/>
      <c r="O11" s="233"/>
      <c r="P11" s="233"/>
      <c r="Q11" s="233"/>
      <c r="R11" s="212"/>
      <c r="S11" s="160">
        <f t="shared" si="3"/>
        <v>0</v>
      </c>
      <c r="U11" s="116"/>
      <c r="V11" s="116"/>
      <c r="W11" s="116"/>
      <c r="X11" s="116"/>
      <c r="Y11" s="116"/>
      <c r="Z11" s="116"/>
      <c r="AA11" s="116"/>
    </row>
    <row r="12" spans="1:27" s="115" customFormat="1" ht="40.25" customHeight="1" thickBot="1">
      <c r="B12" s="212" t="s">
        <v>14</v>
      </c>
      <c r="C12" s="212" t="s">
        <v>14</v>
      </c>
      <c r="D12" s="228">
        <f t="shared" si="0"/>
        <v>0</v>
      </c>
      <c r="E12" s="228">
        <f t="shared" si="1"/>
        <v>0</v>
      </c>
      <c r="F12" s="228">
        <f t="shared" si="2"/>
        <v>0</v>
      </c>
      <c r="G12" s="158" t="s">
        <v>14</v>
      </c>
      <c r="H12" s="158"/>
      <c r="I12" s="233"/>
      <c r="J12" s="233"/>
      <c r="K12" s="233"/>
      <c r="L12" s="233"/>
      <c r="M12" s="233"/>
      <c r="N12" s="233"/>
      <c r="O12" s="233"/>
      <c r="P12" s="233"/>
      <c r="Q12" s="233"/>
      <c r="R12" s="212"/>
      <c r="S12" s="160">
        <f t="shared" si="3"/>
        <v>0</v>
      </c>
      <c r="U12" s="116"/>
      <c r="V12" s="116"/>
      <c r="W12" s="116"/>
      <c r="X12" s="116"/>
      <c r="Y12" s="116"/>
      <c r="Z12" s="116"/>
      <c r="AA12" s="116"/>
    </row>
    <row r="13" spans="1:27" s="115" customFormat="1" ht="40.25" customHeight="1" thickBot="1">
      <c r="B13" s="212" t="s">
        <v>14</v>
      </c>
      <c r="C13" s="212" t="s">
        <v>14</v>
      </c>
      <c r="D13" s="228">
        <f t="shared" si="0"/>
        <v>0</v>
      </c>
      <c r="E13" s="228">
        <f t="shared" si="1"/>
        <v>0</v>
      </c>
      <c r="F13" s="228">
        <f t="shared" si="2"/>
        <v>0</v>
      </c>
      <c r="G13" s="158" t="s">
        <v>14</v>
      </c>
      <c r="H13" s="158"/>
      <c r="I13" s="233"/>
      <c r="J13" s="233"/>
      <c r="K13" s="233"/>
      <c r="L13" s="233"/>
      <c r="M13" s="233"/>
      <c r="N13" s="233"/>
      <c r="O13" s="233"/>
      <c r="P13" s="233"/>
      <c r="Q13" s="233"/>
      <c r="R13" s="212"/>
      <c r="S13" s="160">
        <f t="shared" si="3"/>
        <v>0</v>
      </c>
      <c r="U13" s="116"/>
      <c r="V13" s="116"/>
      <c r="W13" s="116"/>
      <c r="X13" s="116"/>
      <c r="Y13" s="116"/>
      <c r="Z13" s="116"/>
      <c r="AA13" s="116"/>
    </row>
    <row r="14" spans="1:27" s="115" customFormat="1" ht="40.25" customHeight="1" thickBot="1">
      <c r="B14" s="212" t="s">
        <v>14</v>
      </c>
      <c r="C14" s="212" t="s">
        <v>14</v>
      </c>
      <c r="D14" s="228">
        <f t="shared" si="0"/>
        <v>0</v>
      </c>
      <c r="E14" s="228">
        <f t="shared" si="1"/>
        <v>0</v>
      </c>
      <c r="F14" s="228">
        <f t="shared" si="2"/>
        <v>0</v>
      </c>
      <c r="G14" s="158" t="s">
        <v>14</v>
      </c>
      <c r="H14" s="158"/>
      <c r="I14" s="233"/>
      <c r="J14" s="233"/>
      <c r="K14" s="233"/>
      <c r="L14" s="233"/>
      <c r="M14" s="233"/>
      <c r="N14" s="233"/>
      <c r="O14" s="233"/>
      <c r="P14" s="233"/>
      <c r="Q14" s="233"/>
      <c r="R14" s="212"/>
      <c r="S14" s="160">
        <f t="shared" si="3"/>
        <v>0</v>
      </c>
      <c r="U14" s="116"/>
      <c r="V14" s="116"/>
      <c r="W14" s="116"/>
      <c r="X14" s="116"/>
      <c r="Y14" s="116"/>
      <c r="Z14" s="116"/>
      <c r="AA14" s="116"/>
    </row>
    <row r="15" spans="1:27" s="115" customFormat="1" ht="40.25" customHeight="1" thickBot="1">
      <c r="B15" s="212" t="s">
        <v>14</v>
      </c>
      <c r="C15" s="212" t="s">
        <v>14</v>
      </c>
      <c r="D15" s="228">
        <f t="shared" si="0"/>
        <v>0</v>
      </c>
      <c r="E15" s="228">
        <f t="shared" si="1"/>
        <v>0</v>
      </c>
      <c r="F15" s="228">
        <f t="shared" si="2"/>
        <v>0</v>
      </c>
      <c r="G15" s="158" t="s">
        <v>14</v>
      </c>
      <c r="H15" s="158"/>
      <c r="I15" s="233"/>
      <c r="J15" s="233"/>
      <c r="K15" s="233"/>
      <c r="L15" s="233"/>
      <c r="M15" s="233"/>
      <c r="N15" s="233"/>
      <c r="O15" s="233"/>
      <c r="P15" s="233"/>
      <c r="Q15" s="233"/>
      <c r="R15" s="212"/>
      <c r="S15" s="160">
        <f t="shared" si="3"/>
        <v>0</v>
      </c>
      <c r="U15" s="116"/>
      <c r="V15" s="116"/>
      <c r="W15" s="116"/>
      <c r="X15" s="116"/>
      <c r="Y15" s="116"/>
      <c r="Z15" s="116"/>
      <c r="AA15" s="116"/>
    </row>
    <row r="16" spans="1:27" s="115" customFormat="1" ht="40.25" customHeight="1" thickBot="1">
      <c r="B16" s="212" t="s">
        <v>14</v>
      </c>
      <c r="C16" s="212" t="s">
        <v>14</v>
      </c>
      <c r="D16" s="228">
        <f t="shared" si="0"/>
        <v>0</v>
      </c>
      <c r="E16" s="228">
        <f t="shared" si="1"/>
        <v>0</v>
      </c>
      <c r="F16" s="228">
        <f t="shared" si="2"/>
        <v>0</v>
      </c>
      <c r="G16" s="158" t="s">
        <v>14</v>
      </c>
      <c r="H16" s="158"/>
      <c r="I16" s="233"/>
      <c r="J16" s="233"/>
      <c r="K16" s="233"/>
      <c r="L16" s="233"/>
      <c r="M16" s="233"/>
      <c r="N16" s="233"/>
      <c r="O16" s="233"/>
      <c r="P16" s="233"/>
      <c r="Q16" s="233"/>
      <c r="R16" s="212"/>
      <c r="S16" s="160">
        <f t="shared" si="3"/>
        <v>0</v>
      </c>
      <c r="U16" s="116"/>
      <c r="V16" s="116"/>
      <c r="W16" s="116"/>
      <c r="X16" s="116"/>
      <c r="Y16" s="116"/>
      <c r="Z16" s="116"/>
      <c r="AA16" s="116"/>
    </row>
    <row r="17" spans="2:27" s="115" customFormat="1" ht="40.25" customHeight="1" thickBot="1">
      <c r="B17" s="212" t="s">
        <v>14</v>
      </c>
      <c r="C17" s="212" t="s">
        <v>14</v>
      </c>
      <c r="D17" s="228">
        <f t="shared" si="0"/>
        <v>0</v>
      </c>
      <c r="E17" s="228">
        <f t="shared" si="1"/>
        <v>0</v>
      </c>
      <c r="F17" s="228">
        <f t="shared" si="2"/>
        <v>0</v>
      </c>
      <c r="G17" s="158" t="s">
        <v>14</v>
      </c>
      <c r="H17" s="158"/>
      <c r="I17" s="233"/>
      <c r="J17" s="233"/>
      <c r="K17" s="233"/>
      <c r="L17" s="233"/>
      <c r="M17" s="233"/>
      <c r="N17" s="233"/>
      <c r="O17" s="233"/>
      <c r="P17" s="233"/>
      <c r="Q17" s="233"/>
      <c r="R17" s="212"/>
      <c r="S17" s="160">
        <f t="shared" si="3"/>
        <v>0</v>
      </c>
      <c r="U17" s="116"/>
      <c r="V17" s="116"/>
      <c r="W17" s="116"/>
      <c r="X17" s="116"/>
      <c r="Y17" s="116"/>
      <c r="Z17" s="116"/>
      <c r="AA17" s="116"/>
    </row>
    <row r="18" spans="2:27" s="115" customFormat="1" ht="40.25" customHeight="1" thickBot="1">
      <c r="B18" s="212" t="s">
        <v>14</v>
      </c>
      <c r="C18" s="212" t="s">
        <v>14</v>
      </c>
      <c r="D18" s="228">
        <f t="shared" si="0"/>
        <v>0</v>
      </c>
      <c r="E18" s="228">
        <f t="shared" si="1"/>
        <v>0</v>
      </c>
      <c r="F18" s="228">
        <f t="shared" si="2"/>
        <v>0</v>
      </c>
      <c r="G18" s="158" t="s">
        <v>14</v>
      </c>
      <c r="H18" s="158"/>
      <c r="I18" s="233"/>
      <c r="J18" s="233"/>
      <c r="K18" s="233"/>
      <c r="L18" s="233"/>
      <c r="M18" s="233"/>
      <c r="N18" s="233"/>
      <c r="O18" s="233"/>
      <c r="P18" s="233"/>
      <c r="Q18" s="233"/>
      <c r="R18" s="212"/>
      <c r="S18" s="160">
        <f t="shared" si="3"/>
        <v>0</v>
      </c>
      <c r="U18" s="116"/>
      <c r="V18" s="116"/>
      <c r="W18" s="116"/>
      <c r="X18" s="116"/>
      <c r="Y18" s="116"/>
      <c r="Z18" s="116"/>
      <c r="AA18" s="116"/>
    </row>
    <row r="19" spans="2:27" s="115" customFormat="1" ht="40.25" customHeight="1" thickBot="1">
      <c r="B19" s="212" t="s">
        <v>14</v>
      </c>
      <c r="C19" s="212" t="s">
        <v>14</v>
      </c>
      <c r="D19" s="228">
        <f t="shared" si="0"/>
        <v>0</v>
      </c>
      <c r="E19" s="228">
        <f t="shared" si="1"/>
        <v>0</v>
      </c>
      <c r="F19" s="228">
        <f t="shared" si="2"/>
        <v>0</v>
      </c>
      <c r="G19" s="158" t="s">
        <v>14</v>
      </c>
      <c r="H19" s="158"/>
      <c r="I19" s="233"/>
      <c r="J19" s="233"/>
      <c r="K19" s="233"/>
      <c r="L19" s="233"/>
      <c r="M19" s="233"/>
      <c r="N19" s="233"/>
      <c r="O19" s="233"/>
      <c r="P19" s="233"/>
      <c r="Q19" s="233"/>
      <c r="R19" s="212"/>
      <c r="S19" s="160">
        <f t="shared" si="3"/>
        <v>0</v>
      </c>
      <c r="U19" s="116"/>
      <c r="V19" s="116"/>
      <c r="W19" s="116"/>
      <c r="X19" s="116"/>
      <c r="Y19" s="116"/>
      <c r="Z19" s="116"/>
      <c r="AA19" s="116"/>
    </row>
    <row r="20" spans="2:27" s="115" customFormat="1" ht="40.25" customHeight="1" thickBot="1">
      <c r="B20" s="212" t="s">
        <v>14</v>
      </c>
      <c r="C20" s="212" t="s">
        <v>14</v>
      </c>
      <c r="D20" s="228">
        <f t="shared" si="0"/>
        <v>0</v>
      </c>
      <c r="E20" s="228">
        <f t="shared" si="1"/>
        <v>0</v>
      </c>
      <c r="F20" s="228">
        <f t="shared" si="2"/>
        <v>0</v>
      </c>
      <c r="G20" s="158" t="s">
        <v>14</v>
      </c>
      <c r="H20" s="158"/>
      <c r="I20" s="233"/>
      <c r="J20" s="233"/>
      <c r="K20" s="233"/>
      <c r="L20" s="233"/>
      <c r="M20" s="233"/>
      <c r="N20" s="233"/>
      <c r="O20" s="233"/>
      <c r="P20" s="233"/>
      <c r="Q20" s="233"/>
      <c r="R20" s="212"/>
      <c r="S20" s="160">
        <f t="shared" si="3"/>
        <v>0</v>
      </c>
      <c r="U20" s="116"/>
      <c r="V20" s="116"/>
      <c r="W20" s="116"/>
      <c r="X20" s="116"/>
      <c r="Y20" s="116"/>
      <c r="Z20" s="116"/>
      <c r="AA20" s="116"/>
    </row>
    <row r="21" spans="2:27" s="115" customFormat="1" ht="40.25" customHeight="1" thickBot="1">
      <c r="B21" s="212" t="s">
        <v>14</v>
      </c>
      <c r="C21" s="212" t="s">
        <v>14</v>
      </c>
      <c r="D21" s="228">
        <f t="shared" si="0"/>
        <v>0</v>
      </c>
      <c r="E21" s="228">
        <f t="shared" si="1"/>
        <v>0</v>
      </c>
      <c r="F21" s="228">
        <f t="shared" si="2"/>
        <v>0</v>
      </c>
      <c r="G21" s="158" t="s">
        <v>14</v>
      </c>
      <c r="H21" s="158"/>
      <c r="I21" s="233"/>
      <c r="J21" s="233"/>
      <c r="K21" s="233"/>
      <c r="L21" s="233"/>
      <c r="M21" s="233"/>
      <c r="N21" s="233"/>
      <c r="O21" s="233"/>
      <c r="P21" s="233"/>
      <c r="Q21" s="233"/>
      <c r="R21" s="212"/>
      <c r="S21" s="160">
        <f t="shared" si="3"/>
        <v>0</v>
      </c>
      <c r="U21" s="116"/>
      <c r="V21" s="116"/>
      <c r="W21" s="116"/>
      <c r="X21" s="116"/>
      <c r="Y21" s="116"/>
      <c r="Z21" s="116"/>
      <c r="AA21" s="116"/>
    </row>
    <row r="22" spans="2:27" s="115" customFormat="1" ht="40.25" customHeight="1" thickBot="1">
      <c r="B22" s="212" t="s">
        <v>14</v>
      </c>
      <c r="C22" s="212" t="s">
        <v>14</v>
      </c>
      <c r="D22" s="228">
        <f t="shared" si="0"/>
        <v>0</v>
      </c>
      <c r="E22" s="228">
        <f t="shared" si="1"/>
        <v>0</v>
      </c>
      <c r="F22" s="228">
        <f t="shared" si="2"/>
        <v>0</v>
      </c>
      <c r="G22" s="158" t="s">
        <v>14</v>
      </c>
      <c r="H22" s="158"/>
      <c r="I22" s="233"/>
      <c r="J22" s="233"/>
      <c r="K22" s="233"/>
      <c r="L22" s="233"/>
      <c r="M22" s="233"/>
      <c r="N22" s="233"/>
      <c r="O22" s="233"/>
      <c r="P22" s="233"/>
      <c r="Q22" s="233"/>
      <c r="R22" s="212"/>
      <c r="S22" s="160">
        <f t="shared" si="3"/>
        <v>0</v>
      </c>
      <c r="U22" s="116"/>
      <c r="V22" s="116"/>
      <c r="W22" s="116"/>
      <c r="X22" s="116"/>
      <c r="Y22" s="116"/>
      <c r="Z22" s="116"/>
      <c r="AA22" s="116"/>
    </row>
    <row r="23" spans="2:27" s="115" customFormat="1" ht="40.25" customHeight="1" thickBot="1">
      <c r="B23" s="212" t="s">
        <v>14</v>
      </c>
      <c r="C23" s="212" t="s">
        <v>14</v>
      </c>
      <c r="D23" s="228">
        <f t="shared" si="0"/>
        <v>0</v>
      </c>
      <c r="E23" s="228">
        <f t="shared" si="1"/>
        <v>0</v>
      </c>
      <c r="F23" s="228">
        <f t="shared" si="2"/>
        <v>0</v>
      </c>
      <c r="G23" s="158" t="s">
        <v>14</v>
      </c>
      <c r="H23" s="158"/>
      <c r="I23" s="233"/>
      <c r="J23" s="233"/>
      <c r="K23" s="233"/>
      <c r="L23" s="233"/>
      <c r="M23" s="233"/>
      <c r="N23" s="233"/>
      <c r="O23" s="233"/>
      <c r="P23" s="233"/>
      <c r="Q23" s="233"/>
      <c r="R23" s="212"/>
      <c r="S23" s="160">
        <f t="shared" si="3"/>
        <v>0</v>
      </c>
      <c r="U23" s="116"/>
      <c r="V23" s="116"/>
      <c r="W23" s="116"/>
      <c r="X23" s="116"/>
      <c r="Y23" s="116"/>
      <c r="Z23" s="116"/>
      <c r="AA23" s="116"/>
    </row>
    <row r="24" spans="2:27" s="115" customFormat="1" ht="40.25" customHeight="1" thickBot="1">
      <c r="B24" s="212" t="s">
        <v>14</v>
      </c>
      <c r="C24" s="212" t="s">
        <v>14</v>
      </c>
      <c r="D24" s="228">
        <f t="shared" si="0"/>
        <v>0</v>
      </c>
      <c r="E24" s="228">
        <f t="shared" si="1"/>
        <v>0</v>
      </c>
      <c r="F24" s="228">
        <f t="shared" si="2"/>
        <v>0</v>
      </c>
      <c r="G24" s="158" t="s">
        <v>14</v>
      </c>
      <c r="H24" s="158"/>
      <c r="I24" s="233"/>
      <c r="J24" s="233"/>
      <c r="K24" s="233"/>
      <c r="L24" s="233"/>
      <c r="M24" s="233"/>
      <c r="N24" s="233"/>
      <c r="O24" s="233"/>
      <c r="P24" s="233"/>
      <c r="Q24" s="233"/>
      <c r="R24" s="212"/>
      <c r="S24" s="160">
        <f t="shared" si="3"/>
        <v>0</v>
      </c>
      <c r="U24" s="116"/>
      <c r="V24" s="116"/>
      <c r="W24" s="116"/>
      <c r="X24" s="116"/>
      <c r="Y24" s="116"/>
      <c r="Z24" s="116"/>
      <c r="AA24" s="116"/>
    </row>
    <row r="25" spans="2:27" s="115" customFormat="1" ht="40.25" customHeight="1" thickBot="1">
      <c r="B25" s="212" t="s">
        <v>14</v>
      </c>
      <c r="C25" s="212" t="s">
        <v>14</v>
      </c>
      <c r="D25" s="228">
        <f t="shared" si="0"/>
        <v>0</v>
      </c>
      <c r="E25" s="228">
        <f t="shared" si="1"/>
        <v>0</v>
      </c>
      <c r="F25" s="228">
        <f t="shared" si="2"/>
        <v>0</v>
      </c>
      <c r="G25" s="158" t="s">
        <v>14</v>
      </c>
      <c r="H25" s="158"/>
      <c r="I25" s="233"/>
      <c r="J25" s="233"/>
      <c r="K25" s="233"/>
      <c r="L25" s="233"/>
      <c r="M25" s="233"/>
      <c r="N25" s="233"/>
      <c r="O25" s="233"/>
      <c r="P25" s="233"/>
      <c r="Q25" s="233"/>
      <c r="R25" s="212"/>
      <c r="S25" s="160">
        <f t="shared" si="3"/>
        <v>0</v>
      </c>
      <c r="U25" s="116"/>
      <c r="V25" s="116"/>
      <c r="W25" s="116"/>
      <c r="X25" s="116"/>
      <c r="Y25" s="116"/>
      <c r="Z25" s="116"/>
      <c r="AA25" s="116"/>
    </row>
    <row r="26" spans="2:27" s="115" customFormat="1" ht="40.25" customHeight="1" thickBot="1">
      <c r="B26" s="212" t="s">
        <v>14</v>
      </c>
      <c r="C26" s="212" t="s">
        <v>14</v>
      </c>
      <c r="D26" s="228">
        <f t="shared" si="0"/>
        <v>0</v>
      </c>
      <c r="E26" s="228">
        <f t="shared" si="1"/>
        <v>0</v>
      </c>
      <c r="F26" s="228">
        <f t="shared" si="2"/>
        <v>0</v>
      </c>
      <c r="G26" s="158" t="s">
        <v>14</v>
      </c>
      <c r="H26" s="158"/>
      <c r="I26" s="233"/>
      <c r="J26" s="233"/>
      <c r="K26" s="233"/>
      <c r="L26" s="233"/>
      <c r="M26" s="233"/>
      <c r="N26" s="233"/>
      <c r="O26" s="233"/>
      <c r="P26" s="233"/>
      <c r="Q26" s="233"/>
      <c r="R26" s="212"/>
      <c r="S26" s="160">
        <f t="shared" si="3"/>
        <v>0</v>
      </c>
      <c r="U26" s="116"/>
      <c r="V26" s="116"/>
      <c r="W26" s="116"/>
      <c r="X26" s="116"/>
      <c r="Y26" s="116"/>
      <c r="Z26" s="116"/>
      <c r="AA26" s="116"/>
    </row>
    <row r="27" spans="2:27" s="115" customFormat="1" ht="40.25" customHeight="1" thickBot="1">
      <c r="B27" s="212" t="s">
        <v>14</v>
      </c>
      <c r="C27" s="212" t="s">
        <v>14</v>
      </c>
      <c r="D27" s="228">
        <f t="shared" si="0"/>
        <v>0</v>
      </c>
      <c r="E27" s="228">
        <f t="shared" si="1"/>
        <v>0</v>
      </c>
      <c r="F27" s="228">
        <f t="shared" si="2"/>
        <v>0</v>
      </c>
      <c r="G27" s="158" t="s">
        <v>14</v>
      </c>
      <c r="H27" s="158"/>
      <c r="I27" s="233"/>
      <c r="J27" s="233"/>
      <c r="K27" s="233"/>
      <c r="L27" s="233"/>
      <c r="M27" s="233"/>
      <c r="N27" s="233"/>
      <c r="O27" s="233"/>
      <c r="P27" s="233"/>
      <c r="Q27" s="233"/>
      <c r="R27" s="212"/>
      <c r="S27" s="160">
        <f t="shared" si="3"/>
        <v>0</v>
      </c>
      <c r="U27" s="116"/>
      <c r="V27" s="116"/>
      <c r="W27" s="116"/>
      <c r="X27" s="116"/>
      <c r="Y27" s="116"/>
      <c r="Z27" s="116"/>
      <c r="AA27" s="116"/>
    </row>
    <row r="28" spans="2:27" s="115" customFormat="1" ht="40.25" customHeight="1" thickBot="1">
      <c r="B28" s="212" t="s">
        <v>14</v>
      </c>
      <c r="C28" s="212" t="s">
        <v>14</v>
      </c>
      <c r="D28" s="228">
        <f t="shared" si="0"/>
        <v>0</v>
      </c>
      <c r="E28" s="228">
        <f t="shared" si="1"/>
        <v>0</v>
      </c>
      <c r="F28" s="228">
        <f t="shared" si="2"/>
        <v>0</v>
      </c>
      <c r="G28" s="158" t="s">
        <v>14</v>
      </c>
      <c r="H28" s="158"/>
      <c r="I28" s="233"/>
      <c r="J28" s="233"/>
      <c r="K28" s="233"/>
      <c r="L28" s="233"/>
      <c r="M28" s="233"/>
      <c r="N28" s="233"/>
      <c r="O28" s="233"/>
      <c r="P28" s="233"/>
      <c r="Q28" s="233"/>
      <c r="R28" s="212"/>
      <c r="S28" s="160">
        <f t="shared" si="3"/>
        <v>0</v>
      </c>
      <c r="U28" s="116"/>
      <c r="V28" s="116"/>
      <c r="W28" s="116"/>
      <c r="X28" s="116"/>
      <c r="Y28" s="116"/>
      <c r="Z28" s="116"/>
      <c r="AA28" s="116"/>
    </row>
    <row r="29" spans="2:27" s="115" customFormat="1" ht="40.25" customHeight="1" thickBot="1">
      <c r="B29" s="212" t="s">
        <v>14</v>
      </c>
      <c r="C29" s="212" t="s">
        <v>14</v>
      </c>
      <c r="D29" s="228">
        <f t="shared" si="0"/>
        <v>0</v>
      </c>
      <c r="E29" s="228">
        <f t="shared" si="1"/>
        <v>0</v>
      </c>
      <c r="F29" s="228">
        <f t="shared" si="2"/>
        <v>0</v>
      </c>
      <c r="G29" s="158" t="s">
        <v>14</v>
      </c>
      <c r="H29" s="158"/>
      <c r="I29" s="233"/>
      <c r="J29" s="233"/>
      <c r="K29" s="233"/>
      <c r="L29" s="233"/>
      <c r="M29" s="233"/>
      <c r="N29" s="233"/>
      <c r="O29" s="233"/>
      <c r="P29" s="233"/>
      <c r="Q29" s="233"/>
      <c r="R29" s="212"/>
      <c r="S29" s="160">
        <f t="shared" si="3"/>
        <v>0</v>
      </c>
      <c r="U29" s="116"/>
      <c r="V29" s="116"/>
      <c r="W29" s="116"/>
      <c r="X29" s="116"/>
      <c r="Y29" s="116"/>
      <c r="Z29" s="116"/>
      <c r="AA29" s="116"/>
    </row>
    <row r="30" spans="2:27" s="115" customFormat="1" ht="40.25" customHeight="1" thickBot="1">
      <c r="B30" s="212" t="s">
        <v>14</v>
      </c>
      <c r="C30" s="212" t="s">
        <v>14</v>
      </c>
      <c r="D30" s="228">
        <f t="shared" si="0"/>
        <v>0</v>
      </c>
      <c r="E30" s="228">
        <f t="shared" si="1"/>
        <v>0</v>
      </c>
      <c r="F30" s="228">
        <f t="shared" si="2"/>
        <v>0</v>
      </c>
      <c r="G30" s="158" t="s">
        <v>14</v>
      </c>
      <c r="H30" s="158"/>
      <c r="I30" s="233"/>
      <c r="J30" s="233"/>
      <c r="K30" s="233"/>
      <c r="L30" s="233"/>
      <c r="M30" s="233"/>
      <c r="N30" s="233"/>
      <c r="O30" s="233"/>
      <c r="P30" s="233"/>
      <c r="Q30" s="233"/>
      <c r="R30" s="212"/>
      <c r="S30" s="160">
        <f t="shared" si="3"/>
        <v>0</v>
      </c>
      <c r="U30" s="116"/>
      <c r="V30" s="116"/>
      <c r="W30" s="116"/>
      <c r="X30" s="116"/>
      <c r="Y30" s="116"/>
      <c r="Z30" s="116"/>
      <c r="AA30" s="116"/>
    </row>
    <row r="31" spans="2:27" s="115" customFormat="1" ht="40.25" customHeight="1" thickBot="1">
      <c r="B31" s="212" t="s">
        <v>14</v>
      </c>
      <c r="C31" s="212" t="s">
        <v>14</v>
      </c>
      <c r="D31" s="228">
        <f t="shared" si="0"/>
        <v>0</v>
      </c>
      <c r="E31" s="228">
        <f t="shared" si="1"/>
        <v>0</v>
      </c>
      <c r="F31" s="228">
        <f t="shared" si="2"/>
        <v>0</v>
      </c>
      <c r="G31" s="158" t="s">
        <v>14</v>
      </c>
      <c r="H31" s="158"/>
      <c r="I31" s="233"/>
      <c r="J31" s="233"/>
      <c r="K31" s="233"/>
      <c r="L31" s="233"/>
      <c r="M31" s="233"/>
      <c r="N31" s="233"/>
      <c r="O31" s="233"/>
      <c r="P31" s="233"/>
      <c r="Q31" s="233"/>
      <c r="R31" s="212"/>
      <c r="S31" s="160">
        <f t="shared" si="3"/>
        <v>0</v>
      </c>
      <c r="U31" s="116"/>
      <c r="V31" s="116"/>
      <c r="W31" s="116"/>
      <c r="X31" s="116"/>
      <c r="Y31" s="116"/>
      <c r="Z31" s="116"/>
      <c r="AA31" s="116"/>
    </row>
    <row r="32" spans="2:27" hidden="1">
      <c r="D32" s="78"/>
      <c r="E32" s="78"/>
      <c r="F32" s="78"/>
      <c r="G32" s="78"/>
    </row>
    <row r="33"/>
    <row r="34"/>
    <row r="35"/>
    <row r="36"/>
    <row r="37"/>
  </sheetData>
  <sheetProtection algorithmName="SHA-512" hashValue="HdgRyrkFdW/eCv3yrdNfMUD3hFFHBuqS09oPGrLwXt2RLm9uTVncv700x/6Iib7QR3+VVGyps8+Msj6JFzLcAg==" saltValue="iGXRVecNlKKGK3Uz2ZoXaQ==" spinCount="100000" sheet="1" objects="1" scenarios="1"/>
  <mergeCells count="1">
    <mergeCell ref="B4:N4"/>
  </mergeCells>
  <conditionalFormatting sqref="A4:B4 O4:Z4">
    <cfRule type="expression" dxfId="15" priority="10">
      <formula>$B$3="You do not need to fill in details on this form"</formula>
    </cfRule>
  </conditionalFormatting>
  <conditionalFormatting sqref="A5:Z32">
    <cfRule type="expression" dxfId="14" priority="4">
      <formula>$B$3="You do not need to fill in details on this form"</formula>
    </cfRule>
  </conditionalFormatting>
  <dataValidations count="6">
    <dataValidation type="custom" allowBlank="1" showInputMessage="1" showErrorMessage="1" prompt="Enter quantity with up to 3 decimal places" sqref="I7:Q31" xr:uid="{00000000-0002-0000-1000-000000000000}">
      <formula1>AND(ISNUMBER(I7),I7&gt;=0)</formula1>
    </dataValidation>
    <dataValidation type="whole" operator="greaterThan" allowBlank="1" showInputMessage="1" showErrorMessage="1" prompt="Please enter a whole number." sqref="H7:H31" xr:uid="{00000000-0002-0000-1000-000001000000}">
      <formula1>0</formula1>
    </dataValidation>
    <dataValidation type="textLength" operator="lessThan" allowBlank="1" showInputMessage="1" showErrorMessage="1" prompt="Equipment type for 11F9._x000a_Max length is 100 characters" sqref="R7:R31" xr:uid="{00000000-0002-0000-1000-000002000000}">
      <formula1>101</formula1>
    </dataValidation>
    <dataValidation type="list" showInputMessage="1" showErrorMessage="1" sqref="B7:B31" xr:uid="{00000000-0002-0000-1000-000003000000}">
      <formula1>R_Chemical_Group</formula1>
    </dataValidation>
    <dataValidation type="list" showInputMessage="1" showErrorMessage="1" sqref="C7:C31" xr:uid="{00000000-0002-0000-1000-000004000000}">
      <formula1>INDIRECT($B7)</formula1>
    </dataValidation>
    <dataValidation type="list" allowBlank="1" showInputMessage="1" showErrorMessage="1" sqref="G7:G31" xr:uid="{7575C20B-38E7-43D7-BC86-C5B9660A5FDC}">
      <formula1>yes_no_select</formula1>
    </dataValidation>
  </dataValidations>
  <hyperlinks>
    <hyperlink ref="G6" location="Glos_non_HFC" display="If this is a non HFC singe substance, has this substance been included in a blend containing HFCs (if left blank it is assumed that the substance is within a blend)" xr:uid="{7457B65F-B162-4904-A2A2-04C1B102CB4D}"/>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1" id="{167DF857-EAA9-4EF1-BB16-55C5AE1C7841}">
            <xm:f>B7='Reference Data'!$B$5</xm:f>
            <x14:dxf>
              <font>
                <color theme="0"/>
              </font>
            </x14:dxf>
          </x14:cfRule>
          <x14:cfRule type="expression" priority="2" stopIfTrue="1" id="{B5362B56-F29F-4336-95E3-69EE7CDEE5E4}">
            <xm:f>B7='Reference Data'!$E$5</xm:f>
            <x14:dxf>
              <fill>
                <patternFill patternType="mediumGray"/>
              </fill>
            </x14:dxf>
          </x14:cfRule>
          <x14:cfRule type="expression" priority="3" stopIfTrue="1" id="{C339C125-78BC-4459-B674-3BDA0B7CF200}">
            <xm:f>B7='Reference Data'!$C$5</xm:f>
            <x14:dxf>
              <fill>
                <patternFill patternType="mediumGray"/>
              </fill>
            </x14:dxf>
          </x14:cfRule>
          <xm:sqref>G7:G31</xm:sqref>
        </x14:conditionalFormatting>
      </x14:conditionalFormattings>
    </ext>
  </extLst>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S38"/>
  <sheetViews>
    <sheetView topLeftCell="B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14" width="20.6328125" style="66" customWidth="1"/>
    <col min="15" max="15" width="33.6328125" style="66" customWidth="1"/>
    <col min="16" max="18" width="20.6328125" style="66" customWidth="1"/>
    <col min="19" max="19" width="9.36328125" style="66" customWidth="1"/>
    <col min="20" max="16384" width="9.36328125" style="66" hidden="1"/>
  </cols>
  <sheetData>
    <row r="1" spans="1:19" ht="45" customHeight="1">
      <c r="A1" s="107"/>
      <c r="B1" s="73" t="s">
        <v>0</v>
      </c>
      <c r="C1" s="73"/>
      <c r="D1" s="108"/>
      <c r="E1" s="108"/>
      <c r="F1" s="108"/>
      <c r="G1" s="109"/>
      <c r="H1" s="109"/>
      <c r="I1" s="109"/>
      <c r="J1" s="109"/>
      <c r="K1" s="109"/>
      <c r="L1" s="109"/>
      <c r="M1" s="109"/>
      <c r="N1" s="109"/>
      <c r="O1" s="109"/>
      <c r="P1" s="109"/>
      <c r="Q1" s="109"/>
      <c r="R1" s="109"/>
      <c r="S1" s="110"/>
    </row>
    <row r="2" spans="1:19" ht="33" customHeight="1">
      <c r="A2" s="78"/>
      <c r="B2" s="177" t="s">
        <v>259</v>
      </c>
      <c r="C2" s="80"/>
      <c r="D2" s="111"/>
      <c r="E2" s="111"/>
      <c r="F2" s="111"/>
      <c r="G2" s="67"/>
      <c r="H2" s="67"/>
      <c r="I2" s="67"/>
      <c r="J2" s="67"/>
      <c r="K2" s="67"/>
      <c r="L2" s="67"/>
      <c r="M2" s="67"/>
      <c r="N2" s="67"/>
      <c r="O2" s="67"/>
      <c r="P2" s="67"/>
      <c r="Q2" s="67"/>
      <c r="R2" s="67"/>
      <c r="S2" s="78"/>
    </row>
    <row r="3" spans="1:19" ht="18" customHeight="1">
      <c r="A3" s="78"/>
      <c r="B3" s="146" t="str">
        <f>IF(OR(Importer7="Yes",Importer8="Yes"),"Please fill in details on this form","You do not need to fill in details on this form")</f>
        <v>You do not need to fill in details on this form</v>
      </c>
      <c r="C3" s="80"/>
      <c r="D3" s="111"/>
      <c r="E3" s="111"/>
      <c r="F3" s="111"/>
      <c r="G3" s="67"/>
      <c r="H3" s="67"/>
      <c r="I3" s="67"/>
      <c r="J3" s="67"/>
      <c r="K3" s="67"/>
      <c r="L3" s="67"/>
      <c r="M3" s="67"/>
      <c r="N3" s="67"/>
      <c r="O3" s="67"/>
      <c r="P3" s="67"/>
      <c r="Q3" s="67"/>
      <c r="R3" s="67"/>
      <c r="S3" s="78"/>
    </row>
    <row r="4" spans="1:19" ht="22.5" customHeight="1">
      <c r="A4" s="78"/>
      <c r="B4" s="145" t="s">
        <v>260</v>
      </c>
      <c r="C4" s="114"/>
      <c r="D4" s="111"/>
      <c r="E4" s="111"/>
      <c r="F4" s="111"/>
      <c r="G4" s="67"/>
      <c r="H4" s="67"/>
      <c r="I4" s="67"/>
      <c r="J4" s="67"/>
      <c r="K4" s="67"/>
      <c r="L4" s="67"/>
      <c r="M4" s="67"/>
      <c r="N4" s="67"/>
      <c r="O4" s="67"/>
      <c r="P4" s="67"/>
      <c r="Q4" s="67"/>
      <c r="R4" s="67"/>
      <c r="S4" s="78"/>
    </row>
    <row r="5" spans="1:19" ht="15" customHeight="1">
      <c r="A5" s="78"/>
      <c r="B5" s="145" t="s">
        <v>51</v>
      </c>
      <c r="C5" s="114"/>
      <c r="D5" s="111"/>
      <c r="E5" s="111"/>
      <c r="F5" s="111"/>
      <c r="G5" s="67"/>
      <c r="H5" s="67"/>
      <c r="I5" s="67"/>
      <c r="J5" s="67"/>
      <c r="K5" s="67"/>
      <c r="L5" s="67"/>
      <c r="M5" s="67"/>
      <c r="N5" s="67"/>
      <c r="O5" s="67"/>
      <c r="P5" s="67"/>
      <c r="Q5" s="67"/>
      <c r="R5" s="67"/>
      <c r="S5" s="78"/>
    </row>
    <row r="6" spans="1:19" ht="116.25" customHeight="1" thickBot="1">
      <c r="A6" s="88"/>
      <c r="B6" s="170" t="s">
        <v>52</v>
      </c>
      <c r="C6" s="170" t="s">
        <v>53</v>
      </c>
      <c r="D6" s="171" t="s">
        <v>54</v>
      </c>
      <c r="E6" s="171" t="s">
        <v>55</v>
      </c>
      <c r="F6" s="171" t="s">
        <v>56</v>
      </c>
      <c r="G6" s="170" t="s">
        <v>261</v>
      </c>
      <c r="H6" s="170" t="s">
        <v>262</v>
      </c>
      <c r="I6" s="170" t="s">
        <v>263</v>
      </c>
      <c r="J6" s="170" t="s">
        <v>264</v>
      </c>
      <c r="K6" s="170" t="s">
        <v>265</v>
      </c>
      <c r="L6" s="170" t="s">
        <v>266</v>
      </c>
      <c r="M6" s="170" t="s">
        <v>267</v>
      </c>
      <c r="N6" s="170" t="s">
        <v>268</v>
      </c>
      <c r="O6" s="170" t="s">
        <v>269</v>
      </c>
      <c r="P6" s="170" t="s">
        <v>270</v>
      </c>
      <c r="Q6" s="170" t="s">
        <v>271</v>
      </c>
      <c r="R6" s="170" t="s">
        <v>272</v>
      </c>
      <c r="S6" s="88"/>
    </row>
    <row r="7" spans="1:19" s="115" customFormat="1" ht="40.25" customHeight="1" thickBot="1">
      <c r="B7" s="212" t="s">
        <v>14</v>
      </c>
      <c r="C7" s="212" t="s">
        <v>14</v>
      </c>
      <c r="D7" s="228">
        <f t="shared" ref="D7:D31" si="0">VLOOKUP($C7,T_Substance_Annexes,2,FALSE)</f>
        <v>0</v>
      </c>
      <c r="E7" s="228">
        <f t="shared" ref="E7:E31" si="1">VLOOKUP($C7,T_Substance_Annexes,3,FALSE)</f>
        <v>0</v>
      </c>
      <c r="F7" s="228">
        <f t="shared" ref="F7:F31" si="2">VLOOKUP($C7,T_Substance_Annexes,5,FALSE)</f>
        <v>0</v>
      </c>
      <c r="G7" s="160">
        <f>SUM(H7,J7,L7,N7)</f>
        <v>0</v>
      </c>
      <c r="H7" s="229"/>
      <c r="I7" s="158"/>
      <c r="J7" s="229"/>
      <c r="K7" s="158"/>
      <c r="L7" s="229"/>
      <c r="M7" s="158"/>
      <c r="N7" s="229"/>
      <c r="O7" s="230"/>
      <c r="P7" s="158"/>
      <c r="Q7" s="158"/>
      <c r="R7" s="229"/>
    </row>
    <row r="8" spans="1:19" s="115" customFormat="1" ht="40.25" customHeight="1" thickBot="1">
      <c r="B8" s="212" t="s">
        <v>14</v>
      </c>
      <c r="C8" s="212" t="s">
        <v>14</v>
      </c>
      <c r="D8" s="228">
        <f t="shared" si="0"/>
        <v>0</v>
      </c>
      <c r="E8" s="228">
        <f t="shared" si="1"/>
        <v>0</v>
      </c>
      <c r="F8" s="228">
        <f t="shared" si="2"/>
        <v>0</v>
      </c>
      <c r="G8" s="160">
        <f t="shared" ref="G8:G31" si="3">SUM(H8,J8,L8,N8)</f>
        <v>0</v>
      </c>
      <c r="H8" s="229"/>
      <c r="I8" s="158"/>
      <c r="J8" s="229"/>
      <c r="K8" s="158"/>
      <c r="L8" s="229"/>
      <c r="M8" s="158"/>
      <c r="N8" s="229"/>
      <c r="O8" s="230"/>
      <c r="P8" s="158"/>
      <c r="Q8" s="158"/>
      <c r="R8" s="229"/>
    </row>
    <row r="9" spans="1:19" s="115" customFormat="1" ht="40.25" customHeight="1" thickBot="1">
      <c r="B9" s="212" t="s">
        <v>14</v>
      </c>
      <c r="C9" s="212" t="s">
        <v>14</v>
      </c>
      <c r="D9" s="228">
        <f t="shared" si="0"/>
        <v>0</v>
      </c>
      <c r="E9" s="228">
        <f t="shared" si="1"/>
        <v>0</v>
      </c>
      <c r="F9" s="228">
        <f t="shared" si="2"/>
        <v>0</v>
      </c>
      <c r="G9" s="160">
        <f t="shared" si="3"/>
        <v>0</v>
      </c>
      <c r="H9" s="229"/>
      <c r="I9" s="158"/>
      <c r="J9" s="229"/>
      <c r="K9" s="158"/>
      <c r="L9" s="229"/>
      <c r="M9" s="158"/>
      <c r="N9" s="229"/>
      <c r="O9" s="230"/>
      <c r="P9" s="158"/>
      <c r="Q9" s="158"/>
      <c r="R9" s="229"/>
    </row>
    <row r="10" spans="1:19" s="115" customFormat="1" ht="40.25" customHeight="1" thickBot="1">
      <c r="B10" s="212" t="s">
        <v>14</v>
      </c>
      <c r="C10" s="212" t="s">
        <v>14</v>
      </c>
      <c r="D10" s="228">
        <f t="shared" si="0"/>
        <v>0</v>
      </c>
      <c r="E10" s="228">
        <f t="shared" si="1"/>
        <v>0</v>
      </c>
      <c r="F10" s="228">
        <f t="shared" si="2"/>
        <v>0</v>
      </c>
      <c r="G10" s="160">
        <f t="shared" si="3"/>
        <v>0</v>
      </c>
      <c r="H10" s="229"/>
      <c r="I10" s="158"/>
      <c r="J10" s="229"/>
      <c r="K10" s="158"/>
      <c r="L10" s="229"/>
      <c r="M10" s="158"/>
      <c r="N10" s="229"/>
      <c r="O10" s="230"/>
      <c r="P10" s="158"/>
      <c r="Q10" s="158"/>
      <c r="R10" s="229"/>
    </row>
    <row r="11" spans="1:19" s="115" customFormat="1" ht="40.25" customHeight="1" thickBot="1">
      <c r="B11" s="212" t="s">
        <v>14</v>
      </c>
      <c r="C11" s="212" t="s">
        <v>14</v>
      </c>
      <c r="D11" s="228">
        <f t="shared" si="0"/>
        <v>0</v>
      </c>
      <c r="E11" s="228">
        <f t="shared" si="1"/>
        <v>0</v>
      </c>
      <c r="F11" s="228">
        <f t="shared" si="2"/>
        <v>0</v>
      </c>
      <c r="G11" s="160">
        <f t="shared" si="3"/>
        <v>0</v>
      </c>
      <c r="H11" s="229"/>
      <c r="I11" s="158"/>
      <c r="J11" s="229"/>
      <c r="K11" s="158"/>
      <c r="L11" s="229"/>
      <c r="M11" s="158"/>
      <c r="N11" s="229"/>
      <c r="O11" s="230"/>
      <c r="P11" s="158"/>
      <c r="Q11" s="158"/>
      <c r="R11" s="229"/>
    </row>
    <row r="12" spans="1:19" s="115" customFormat="1" ht="40.25" customHeight="1" thickBot="1">
      <c r="B12" s="212" t="s">
        <v>14</v>
      </c>
      <c r="C12" s="212" t="s">
        <v>14</v>
      </c>
      <c r="D12" s="228">
        <f t="shared" si="0"/>
        <v>0</v>
      </c>
      <c r="E12" s="228">
        <f t="shared" si="1"/>
        <v>0</v>
      </c>
      <c r="F12" s="228">
        <f t="shared" si="2"/>
        <v>0</v>
      </c>
      <c r="G12" s="160">
        <f t="shared" si="3"/>
        <v>0</v>
      </c>
      <c r="H12" s="229"/>
      <c r="I12" s="158"/>
      <c r="J12" s="229"/>
      <c r="K12" s="158"/>
      <c r="L12" s="229"/>
      <c r="M12" s="158"/>
      <c r="N12" s="229"/>
      <c r="O12" s="230"/>
      <c r="P12" s="158"/>
      <c r="Q12" s="158"/>
      <c r="R12" s="229"/>
    </row>
    <row r="13" spans="1:19" s="115" customFormat="1" ht="40.25" customHeight="1" thickBot="1">
      <c r="B13" s="212" t="s">
        <v>14</v>
      </c>
      <c r="C13" s="212" t="s">
        <v>14</v>
      </c>
      <c r="D13" s="228">
        <f t="shared" si="0"/>
        <v>0</v>
      </c>
      <c r="E13" s="228">
        <f t="shared" si="1"/>
        <v>0</v>
      </c>
      <c r="F13" s="228">
        <f t="shared" si="2"/>
        <v>0</v>
      </c>
      <c r="G13" s="160">
        <f t="shared" si="3"/>
        <v>0</v>
      </c>
      <c r="H13" s="229"/>
      <c r="I13" s="158"/>
      <c r="J13" s="229"/>
      <c r="K13" s="158"/>
      <c r="L13" s="229"/>
      <c r="M13" s="158"/>
      <c r="N13" s="229"/>
      <c r="O13" s="230"/>
      <c r="P13" s="158"/>
      <c r="Q13" s="158"/>
      <c r="R13" s="229"/>
    </row>
    <row r="14" spans="1:19" s="115" customFormat="1" ht="40.25" customHeight="1" thickBot="1">
      <c r="B14" s="212" t="s">
        <v>14</v>
      </c>
      <c r="C14" s="212" t="s">
        <v>14</v>
      </c>
      <c r="D14" s="228">
        <f t="shared" si="0"/>
        <v>0</v>
      </c>
      <c r="E14" s="228">
        <f t="shared" si="1"/>
        <v>0</v>
      </c>
      <c r="F14" s="228">
        <f t="shared" si="2"/>
        <v>0</v>
      </c>
      <c r="G14" s="160">
        <f t="shared" si="3"/>
        <v>0</v>
      </c>
      <c r="H14" s="229"/>
      <c r="I14" s="158"/>
      <c r="J14" s="229"/>
      <c r="K14" s="158"/>
      <c r="L14" s="229"/>
      <c r="M14" s="158"/>
      <c r="N14" s="229"/>
      <c r="O14" s="230"/>
      <c r="P14" s="158"/>
      <c r="Q14" s="158"/>
      <c r="R14" s="229"/>
    </row>
    <row r="15" spans="1:19" s="115" customFormat="1" ht="40.25" customHeight="1" thickBot="1">
      <c r="B15" s="212" t="s">
        <v>14</v>
      </c>
      <c r="C15" s="212" t="s">
        <v>14</v>
      </c>
      <c r="D15" s="228">
        <f t="shared" si="0"/>
        <v>0</v>
      </c>
      <c r="E15" s="228">
        <f t="shared" si="1"/>
        <v>0</v>
      </c>
      <c r="F15" s="228">
        <f t="shared" si="2"/>
        <v>0</v>
      </c>
      <c r="G15" s="160">
        <f t="shared" si="3"/>
        <v>0</v>
      </c>
      <c r="H15" s="229"/>
      <c r="I15" s="158"/>
      <c r="J15" s="229"/>
      <c r="K15" s="158"/>
      <c r="L15" s="229"/>
      <c r="M15" s="158"/>
      <c r="N15" s="229"/>
      <c r="O15" s="230"/>
      <c r="P15" s="158"/>
      <c r="Q15" s="158"/>
      <c r="R15" s="229"/>
    </row>
    <row r="16" spans="1:19" s="115" customFormat="1" ht="40.25" customHeight="1" thickBot="1">
      <c r="B16" s="212" t="s">
        <v>14</v>
      </c>
      <c r="C16" s="212" t="s">
        <v>14</v>
      </c>
      <c r="D16" s="228">
        <f t="shared" si="0"/>
        <v>0</v>
      </c>
      <c r="E16" s="228">
        <f t="shared" si="1"/>
        <v>0</v>
      </c>
      <c r="F16" s="228">
        <f t="shared" si="2"/>
        <v>0</v>
      </c>
      <c r="G16" s="160">
        <f t="shared" si="3"/>
        <v>0</v>
      </c>
      <c r="H16" s="229"/>
      <c r="I16" s="158"/>
      <c r="J16" s="229"/>
      <c r="K16" s="158"/>
      <c r="L16" s="229"/>
      <c r="M16" s="158"/>
      <c r="N16" s="229"/>
      <c r="O16" s="230"/>
      <c r="P16" s="158"/>
      <c r="Q16" s="158"/>
      <c r="R16" s="229"/>
    </row>
    <row r="17" spans="2:18" s="115" customFormat="1" ht="40.25" customHeight="1" thickBot="1">
      <c r="B17" s="212" t="s">
        <v>14</v>
      </c>
      <c r="C17" s="212" t="s">
        <v>14</v>
      </c>
      <c r="D17" s="228">
        <f t="shared" si="0"/>
        <v>0</v>
      </c>
      <c r="E17" s="228">
        <f t="shared" si="1"/>
        <v>0</v>
      </c>
      <c r="F17" s="228">
        <f t="shared" si="2"/>
        <v>0</v>
      </c>
      <c r="G17" s="160">
        <f t="shared" si="3"/>
        <v>0</v>
      </c>
      <c r="H17" s="229"/>
      <c r="I17" s="158"/>
      <c r="J17" s="229"/>
      <c r="K17" s="158"/>
      <c r="L17" s="229"/>
      <c r="M17" s="158"/>
      <c r="N17" s="229"/>
      <c r="O17" s="230"/>
      <c r="P17" s="158"/>
      <c r="Q17" s="158"/>
      <c r="R17" s="229"/>
    </row>
    <row r="18" spans="2:18" s="115" customFormat="1" ht="40.25" customHeight="1" thickBot="1">
      <c r="B18" s="212" t="s">
        <v>14</v>
      </c>
      <c r="C18" s="212" t="s">
        <v>14</v>
      </c>
      <c r="D18" s="228">
        <f t="shared" si="0"/>
        <v>0</v>
      </c>
      <c r="E18" s="228">
        <f t="shared" si="1"/>
        <v>0</v>
      </c>
      <c r="F18" s="228">
        <f t="shared" si="2"/>
        <v>0</v>
      </c>
      <c r="G18" s="160">
        <f t="shared" si="3"/>
        <v>0</v>
      </c>
      <c r="H18" s="229"/>
      <c r="I18" s="158"/>
      <c r="J18" s="229"/>
      <c r="K18" s="158"/>
      <c r="L18" s="229"/>
      <c r="M18" s="158"/>
      <c r="N18" s="229"/>
      <c r="O18" s="230"/>
      <c r="P18" s="158"/>
      <c r="Q18" s="158"/>
      <c r="R18" s="229"/>
    </row>
    <row r="19" spans="2:18" s="115" customFormat="1" ht="40.25" customHeight="1" thickBot="1">
      <c r="B19" s="212" t="s">
        <v>14</v>
      </c>
      <c r="C19" s="212" t="s">
        <v>14</v>
      </c>
      <c r="D19" s="228">
        <f t="shared" si="0"/>
        <v>0</v>
      </c>
      <c r="E19" s="228">
        <f t="shared" si="1"/>
        <v>0</v>
      </c>
      <c r="F19" s="228">
        <f t="shared" si="2"/>
        <v>0</v>
      </c>
      <c r="G19" s="160">
        <f t="shared" si="3"/>
        <v>0</v>
      </c>
      <c r="H19" s="229"/>
      <c r="I19" s="158"/>
      <c r="J19" s="229"/>
      <c r="K19" s="158"/>
      <c r="L19" s="229"/>
      <c r="M19" s="158"/>
      <c r="N19" s="229"/>
      <c r="O19" s="230"/>
      <c r="P19" s="158"/>
      <c r="Q19" s="158"/>
      <c r="R19" s="229"/>
    </row>
    <row r="20" spans="2:18" s="115" customFormat="1" ht="40.25" customHeight="1" thickBot="1">
      <c r="B20" s="212" t="s">
        <v>14</v>
      </c>
      <c r="C20" s="212" t="s">
        <v>14</v>
      </c>
      <c r="D20" s="228">
        <f t="shared" si="0"/>
        <v>0</v>
      </c>
      <c r="E20" s="228">
        <f t="shared" si="1"/>
        <v>0</v>
      </c>
      <c r="F20" s="228">
        <f t="shared" si="2"/>
        <v>0</v>
      </c>
      <c r="G20" s="160">
        <f t="shared" si="3"/>
        <v>0</v>
      </c>
      <c r="H20" s="229"/>
      <c r="I20" s="158"/>
      <c r="J20" s="229"/>
      <c r="K20" s="158"/>
      <c r="L20" s="229"/>
      <c r="M20" s="158"/>
      <c r="N20" s="229"/>
      <c r="O20" s="230"/>
      <c r="P20" s="158"/>
      <c r="Q20" s="158"/>
      <c r="R20" s="229"/>
    </row>
    <row r="21" spans="2:18" s="115" customFormat="1" ht="40.25" customHeight="1" thickBot="1">
      <c r="B21" s="212" t="s">
        <v>14</v>
      </c>
      <c r="C21" s="212" t="s">
        <v>14</v>
      </c>
      <c r="D21" s="228">
        <f t="shared" si="0"/>
        <v>0</v>
      </c>
      <c r="E21" s="228">
        <f t="shared" si="1"/>
        <v>0</v>
      </c>
      <c r="F21" s="228">
        <f t="shared" si="2"/>
        <v>0</v>
      </c>
      <c r="G21" s="160">
        <f t="shared" si="3"/>
        <v>0</v>
      </c>
      <c r="H21" s="229"/>
      <c r="I21" s="158"/>
      <c r="J21" s="229"/>
      <c r="K21" s="158"/>
      <c r="L21" s="229"/>
      <c r="M21" s="158"/>
      <c r="N21" s="229"/>
      <c r="O21" s="230"/>
      <c r="P21" s="158"/>
      <c r="Q21" s="158"/>
      <c r="R21" s="229"/>
    </row>
    <row r="22" spans="2:18" s="115" customFormat="1" ht="40.25" customHeight="1" thickBot="1">
      <c r="B22" s="212" t="s">
        <v>14</v>
      </c>
      <c r="C22" s="212" t="s">
        <v>14</v>
      </c>
      <c r="D22" s="228">
        <f t="shared" si="0"/>
        <v>0</v>
      </c>
      <c r="E22" s="228">
        <f t="shared" si="1"/>
        <v>0</v>
      </c>
      <c r="F22" s="228">
        <f t="shared" si="2"/>
        <v>0</v>
      </c>
      <c r="G22" s="160">
        <f t="shared" si="3"/>
        <v>0</v>
      </c>
      <c r="H22" s="229"/>
      <c r="I22" s="158"/>
      <c r="J22" s="229"/>
      <c r="K22" s="158"/>
      <c r="L22" s="229"/>
      <c r="M22" s="158"/>
      <c r="N22" s="229"/>
      <c r="O22" s="230"/>
      <c r="P22" s="158"/>
      <c r="Q22" s="158"/>
      <c r="R22" s="229"/>
    </row>
    <row r="23" spans="2:18" s="115" customFormat="1" ht="40.25" customHeight="1" thickBot="1">
      <c r="B23" s="212" t="s">
        <v>14</v>
      </c>
      <c r="C23" s="212" t="s">
        <v>14</v>
      </c>
      <c r="D23" s="228">
        <f t="shared" si="0"/>
        <v>0</v>
      </c>
      <c r="E23" s="228">
        <f t="shared" si="1"/>
        <v>0</v>
      </c>
      <c r="F23" s="228">
        <f t="shared" si="2"/>
        <v>0</v>
      </c>
      <c r="G23" s="160">
        <f t="shared" si="3"/>
        <v>0</v>
      </c>
      <c r="H23" s="229"/>
      <c r="I23" s="158"/>
      <c r="J23" s="229"/>
      <c r="K23" s="158"/>
      <c r="L23" s="229"/>
      <c r="M23" s="158"/>
      <c r="N23" s="229"/>
      <c r="O23" s="230"/>
      <c r="P23" s="158"/>
      <c r="Q23" s="158"/>
      <c r="R23" s="229"/>
    </row>
    <row r="24" spans="2:18" s="115" customFormat="1" ht="40.25" customHeight="1" thickBot="1">
      <c r="B24" s="212" t="s">
        <v>14</v>
      </c>
      <c r="C24" s="212" t="s">
        <v>14</v>
      </c>
      <c r="D24" s="228">
        <f t="shared" si="0"/>
        <v>0</v>
      </c>
      <c r="E24" s="228">
        <f t="shared" si="1"/>
        <v>0</v>
      </c>
      <c r="F24" s="228">
        <f t="shared" si="2"/>
        <v>0</v>
      </c>
      <c r="G24" s="160">
        <f t="shared" si="3"/>
        <v>0</v>
      </c>
      <c r="H24" s="229"/>
      <c r="I24" s="158"/>
      <c r="J24" s="229"/>
      <c r="K24" s="158"/>
      <c r="L24" s="229"/>
      <c r="M24" s="158"/>
      <c r="N24" s="229"/>
      <c r="O24" s="230"/>
      <c r="P24" s="158"/>
      <c r="Q24" s="158"/>
      <c r="R24" s="229"/>
    </row>
    <row r="25" spans="2:18" s="115" customFormat="1" ht="40.25" customHeight="1" thickBot="1">
      <c r="B25" s="212" t="s">
        <v>14</v>
      </c>
      <c r="C25" s="212" t="s">
        <v>14</v>
      </c>
      <c r="D25" s="228">
        <f t="shared" si="0"/>
        <v>0</v>
      </c>
      <c r="E25" s="228">
        <f t="shared" si="1"/>
        <v>0</v>
      </c>
      <c r="F25" s="228">
        <f t="shared" si="2"/>
        <v>0</v>
      </c>
      <c r="G25" s="160">
        <f t="shared" si="3"/>
        <v>0</v>
      </c>
      <c r="H25" s="229"/>
      <c r="I25" s="158"/>
      <c r="J25" s="229"/>
      <c r="K25" s="158"/>
      <c r="L25" s="229"/>
      <c r="M25" s="158"/>
      <c r="N25" s="229"/>
      <c r="O25" s="230"/>
      <c r="P25" s="158"/>
      <c r="Q25" s="158"/>
      <c r="R25" s="229"/>
    </row>
    <row r="26" spans="2:18" s="115" customFormat="1" ht="40.25" customHeight="1" thickBot="1">
      <c r="B26" s="212" t="s">
        <v>14</v>
      </c>
      <c r="C26" s="212" t="s">
        <v>14</v>
      </c>
      <c r="D26" s="228">
        <f t="shared" si="0"/>
        <v>0</v>
      </c>
      <c r="E26" s="228">
        <f t="shared" si="1"/>
        <v>0</v>
      </c>
      <c r="F26" s="228">
        <f t="shared" si="2"/>
        <v>0</v>
      </c>
      <c r="G26" s="160">
        <f t="shared" si="3"/>
        <v>0</v>
      </c>
      <c r="H26" s="229"/>
      <c r="I26" s="158"/>
      <c r="J26" s="229"/>
      <c r="K26" s="158"/>
      <c r="L26" s="229"/>
      <c r="M26" s="158"/>
      <c r="N26" s="229"/>
      <c r="O26" s="230"/>
      <c r="P26" s="158"/>
      <c r="Q26" s="158"/>
      <c r="R26" s="229"/>
    </row>
    <row r="27" spans="2:18" s="115" customFormat="1" ht="40.25" customHeight="1" thickBot="1">
      <c r="B27" s="212" t="s">
        <v>14</v>
      </c>
      <c r="C27" s="212" t="s">
        <v>14</v>
      </c>
      <c r="D27" s="228">
        <f t="shared" si="0"/>
        <v>0</v>
      </c>
      <c r="E27" s="228">
        <f t="shared" si="1"/>
        <v>0</v>
      </c>
      <c r="F27" s="228">
        <f t="shared" si="2"/>
        <v>0</v>
      </c>
      <c r="G27" s="160">
        <f t="shared" si="3"/>
        <v>0</v>
      </c>
      <c r="H27" s="229"/>
      <c r="I27" s="158"/>
      <c r="J27" s="229"/>
      <c r="K27" s="158"/>
      <c r="L27" s="229"/>
      <c r="M27" s="158"/>
      <c r="N27" s="229"/>
      <c r="O27" s="230"/>
      <c r="P27" s="158"/>
      <c r="Q27" s="158"/>
      <c r="R27" s="229"/>
    </row>
    <row r="28" spans="2:18" s="115" customFormat="1" ht="40.25" customHeight="1" thickBot="1">
      <c r="B28" s="212" t="s">
        <v>14</v>
      </c>
      <c r="C28" s="212" t="s">
        <v>14</v>
      </c>
      <c r="D28" s="228">
        <f t="shared" si="0"/>
        <v>0</v>
      </c>
      <c r="E28" s="228">
        <f t="shared" si="1"/>
        <v>0</v>
      </c>
      <c r="F28" s="228">
        <f t="shared" si="2"/>
        <v>0</v>
      </c>
      <c r="G28" s="160">
        <f t="shared" si="3"/>
        <v>0</v>
      </c>
      <c r="H28" s="229"/>
      <c r="I28" s="158"/>
      <c r="J28" s="229"/>
      <c r="K28" s="158"/>
      <c r="L28" s="229"/>
      <c r="M28" s="158"/>
      <c r="N28" s="229"/>
      <c r="O28" s="230"/>
      <c r="P28" s="158"/>
      <c r="Q28" s="158"/>
      <c r="R28" s="229"/>
    </row>
    <row r="29" spans="2:18" s="115" customFormat="1" ht="40.25" customHeight="1" thickBot="1">
      <c r="B29" s="212" t="s">
        <v>14</v>
      </c>
      <c r="C29" s="212" t="s">
        <v>14</v>
      </c>
      <c r="D29" s="228">
        <f t="shared" si="0"/>
        <v>0</v>
      </c>
      <c r="E29" s="228">
        <f t="shared" si="1"/>
        <v>0</v>
      </c>
      <c r="F29" s="228">
        <f t="shared" si="2"/>
        <v>0</v>
      </c>
      <c r="G29" s="160">
        <f t="shared" si="3"/>
        <v>0</v>
      </c>
      <c r="H29" s="229"/>
      <c r="I29" s="158"/>
      <c r="J29" s="229"/>
      <c r="K29" s="158"/>
      <c r="L29" s="229"/>
      <c r="M29" s="158"/>
      <c r="N29" s="229"/>
      <c r="O29" s="230"/>
      <c r="P29" s="158"/>
      <c r="Q29" s="158"/>
      <c r="R29" s="229"/>
    </row>
    <row r="30" spans="2:18" s="115" customFormat="1" ht="40.25" customHeight="1" thickBot="1">
      <c r="B30" s="212" t="s">
        <v>14</v>
      </c>
      <c r="C30" s="212" t="s">
        <v>14</v>
      </c>
      <c r="D30" s="228">
        <f t="shared" si="0"/>
        <v>0</v>
      </c>
      <c r="E30" s="228">
        <f t="shared" si="1"/>
        <v>0</v>
      </c>
      <c r="F30" s="228">
        <f t="shared" si="2"/>
        <v>0</v>
      </c>
      <c r="G30" s="160">
        <f t="shared" si="3"/>
        <v>0</v>
      </c>
      <c r="H30" s="229"/>
      <c r="I30" s="158"/>
      <c r="J30" s="229"/>
      <c r="K30" s="158"/>
      <c r="L30" s="229"/>
      <c r="M30" s="158"/>
      <c r="N30" s="229"/>
      <c r="O30" s="230"/>
      <c r="P30" s="158"/>
      <c r="Q30" s="158"/>
      <c r="R30" s="229"/>
    </row>
    <row r="31" spans="2:18" s="115" customFormat="1" ht="40.25" customHeight="1" thickBot="1">
      <c r="B31" s="212" t="s">
        <v>14</v>
      </c>
      <c r="C31" s="212" t="s">
        <v>14</v>
      </c>
      <c r="D31" s="228">
        <f t="shared" si="0"/>
        <v>0</v>
      </c>
      <c r="E31" s="228">
        <f t="shared" si="1"/>
        <v>0</v>
      </c>
      <c r="F31" s="228">
        <f t="shared" si="2"/>
        <v>0</v>
      </c>
      <c r="G31" s="160">
        <f t="shared" si="3"/>
        <v>0</v>
      </c>
      <c r="H31" s="229"/>
      <c r="I31" s="158"/>
      <c r="J31" s="229"/>
      <c r="K31" s="158"/>
      <c r="L31" s="229"/>
      <c r="M31" s="158"/>
      <c r="N31" s="229"/>
      <c r="O31" s="230"/>
      <c r="P31" s="158"/>
      <c r="Q31" s="158"/>
      <c r="R31" s="229"/>
    </row>
    <row r="32" spans="2:18" ht="19.5" hidden="1" customHeight="1">
      <c r="D32" s="78"/>
      <c r="E32" s="78"/>
      <c r="F32" s="78"/>
    </row>
    <row r="33"/>
    <row r="34"/>
    <row r="35"/>
    <row r="36"/>
    <row r="37"/>
    <row r="38"/>
  </sheetData>
  <sheetProtection algorithmName="SHA-512" hashValue="/CkpEa9BkyJVOARljh++w1Ue/60ynrzJppCy5iXvKEwpuJoPVjcfFi2Sz2ESJUq8YgosvPU+JdQ5x20KBzCJJg==" saltValue="7DZEd+wILrm7zemDky4lMQ==" spinCount="100000" sheet="1" objects="1" scenarios="1"/>
  <conditionalFormatting sqref="A4:S32">
    <cfRule type="expression" dxfId="10" priority="1">
      <formula>$B$3="You do not need to fill in details on this form"</formula>
    </cfRule>
  </conditionalFormatting>
  <dataValidations xWindow="526" yWindow="354" count="7">
    <dataValidation type="whole" operator="greaterThanOrEqual" allowBlank="1" showInputMessage="1" showErrorMessage="1" prompt="Please enter a whole number." sqref="P7:Q31 M7:M31" xr:uid="{00000000-0002-0000-1100-000000000000}">
      <formula1>0</formula1>
    </dataValidation>
    <dataValidation type="whole" operator="greaterThanOrEqual" allowBlank="1" showInputMessage="1" showErrorMessage="1" prompt="Quantity of 11H1 XPS board._x000a_Please enter a whole number." sqref="I7:I31" xr:uid="{00000000-0002-0000-1100-000001000000}">
      <formula1>0</formula1>
    </dataValidation>
    <dataValidation type="whole" operator="greaterThanOrEqual" allowBlank="1" showInputMessage="1" showErrorMessage="1" prompt="Quantity of 11H1 PU board._x000a_Please enter a whole number." sqref="K7:K31" xr:uid="{00000000-0002-0000-1100-000002000000}">
      <formula1>0</formula1>
    </dataValidation>
    <dataValidation type="custom" allowBlank="1" showInputMessage="1" showErrorMessage="1" prompt="Enter quantity with up to 3 decimal places" sqref="H7:H31 N7:N31 R7:R31 L7:L31 J7:J31" xr:uid="{00000000-0002-0000-1100-000003000000}">
      <formula1>AND(ISNUMBER(H7),H7&gt;=0)</formula1>
    </dataValidation>
    <dataValidation type="textLength" operator="lessThan" allowBlank="1" showInputMessage="1" showErrorMessage="1" prompt="Category of 11H4 product._x000a_Max length is 100 characters" sqref="O7:O31" xr:uid="{00000000-0002-0000-1100-000004000000}">
      <formula1>101</formula1>
    </dataValidation>
    <dataValidation type="list" showInputMessage="1" showErrorMessage="1" sqref="C7:C31" xr:uid="{00000000-0002-0000-1100-000005000000}">
      <formula1>INDIRECT($B7)</formula1>
    </dataValidation>
    <dataValidation type="list" showInputMessage="1" showErrorMessage="1" sqref="B7:B31" xr:uid="{00000000-0002-0000-1100-000006000000}">
      <formula1>R_Chemical_Group</formula1>
    </dataValidation>
  </dataValidations>
  <pageMargins left="0.7" right="0.7" top="0.75" bottom="0.75" header="0.3" footer="0.3"/>
  <pageSetup paperSize="9" orientation="portrait"/>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X43"/>
  <sheetViews>
    <sheetView topLeftCell="B1" workbookViewId="0">
      <selection activeCell="A4" sqref="A4"/>
    </sheetView>
  </sheetViews>
  <sheetFormatPr defaultColWidth="0" defaultRowHeight="14.5" zeroHeight="1"/>
  <cols>
    <col min="1" max="1" width="20.6328125" style="66" hidden="1" customWidth="1"/>
    <col min="2" max="2" width="47.6328125" style="66" customWidth="1"/>
    <col min="3" max="3" width="50.36328125" style="66" customWidth="1"/>
    <col min="4" max="6" width="20.6328125" style="66" hidden="1" customWidth="1"/>
    <col min="7" max="20" width="20.6328125" style="66" customWidth="1"/>
    <col min="21" max="22" width="33.6328125" style="66" customWidth="1"/>
    <col min="23" max="23" width="9.36328125" style="66" customWidth="1"/>
    <col min="24" max="24" width="9.36328125" style="77" hidden="1" customWidth="1"/>
    <col min="25" max="16384" width="9.36328125" style="66" hidden="1"/>
  </cols>
  <sheetData>
    <row r="1" spans="1:24" ht="45" customHeight="1">
      <c r="A1" s="107"/>
      <c r="B1" s="73" t="s">
        <v>0</v>
      </c>
      <c r="C1" s="73"/>
      <c r="D1" s="108"/>
      <c r="E1" s="108"/>
      <c r="F1" s="108"/>
      <c r="G1" s="109"/>
      <c r="H1" s="109"/>
      <c r="I1" s="109"/>
      <c r="J1" s="109"/>
      <c r="K1" s="109"/>
      <c r="L1" s="109"/>
      <c r="M1" s="109"/>
      <c r="N1" s="109"/>
      <c r="O1" s="109"/>
      <c r="P1" s="109"/>
      <c r="Q1" s="109"/>
      <c r="R1" s="109"/>
      <c r="S1" s="109"/>
      <c r="T1" s="109"/>
      <c r="U1" s="109"/>
      <c r="V1" s="109"/>
      <c r="W1" s="110"/>
    </row>
    <row r="2" spans="1:24" ht="43.4" customHeight="1">
      <c r="A2" s="78"/>
      <c r="B2" s="197" t="s">
        <v>273</v>
      </c>
      <c r="C2" s="80"/>
      <c r="D2" s="111"/>
      <c r="E2" s="112"/>
      <c r="F2" s="111"/>
      <c r="G2" s="113"/>
      <c r="H2" s="67"/>
      <c r="I2" s="67"/>
      <c r="J2" s="67"/>
      <c r="K2" s="67"/>
      <c r="L2" s="67"/>
      <c r="M2" s="67"/>
      <c r="N2" s="67"/>
      <c r="O2" s="67"/>
      <c r="P2" s="67"/>
      <c r="Q2" s="67"/>
      <c r="R2" s="67"/>
      <c r="S2" s="67"/>
      <c r="T2" s="67"/>
      <c r="U2" s="67"/>
      <c r="V2" s="67"/>
      <c r="W2" s="78"/>
    </row>
    <row r="3" spans="1:24" ht="15" customHeight="1">
      <c r="A3" s="78"/>
      <c r="B3" s="196" t="str">
        <f>IF(OR(Importer9="Yes",Importer10="Yes",Importer11="Yes",Importer12="Yes",Importer13="Yes",Importer14="Yes",Importer15="Yes"),"Please fill in details on this form","You do not need to fill in details on this form")</f>
        <v>You do not need to fill in details on this form</v>
      </c>
      <c r="C3" s="195"/>
      <c r="D3" s="111"/>
      <c r="E3" s="111"/>
      <c r="F3" s="111"/>
      <c r="G3" s="113"/>
      <c r="H3" s="113"/>
      <c r="I3" s="67"/>
      <c r="J3" s="67"/>
      <c r="K3" s="67"/>
      <c r="L3" s="67"/>
      <c r="M3" s="67"/>
      <c r="N3" s="67"/>
      <c r="O3" s="67"/>
      <c r="P3" s="67"/>
      <c r="Q3" s="67"/>
      <c r="R3" s="67"/>
      <c r="S3" s="67"/>
      <c r="T3" s="67"/>
      <c r="U3" s="67"/>
      <c r="V3" s="67"/>
      <c r="W3" s="78"/>
    </row>
    <row r="4" spans="1:24" ht="20">
      <c r="A4" s="78"/>
      <c r="B4" s="198" t="s">
        <v>274</v>
      </c>
      <c r="C4" s="114"/>
      <c r="D4" s="111"/>
      <c r="E4" s="111"/>
      <c r="F4" s="111"/>
      <c r="G4" s="113"/>
      <c r="H4" s="67"/>
      <c r="I4" s="67"/>
      <c r="J4" s="67"/>
      <c r="K4" s="67"/>
      <c r="L4" s="67"/>
      <c r="M4" s="67"/>
      <c r="N4" s="67"/>
      <c r="O4" s="67"/>
      <c r="P4" s="67"/>
      <c r="Q4" s="67"/>
      <c r="R4" s="67"/>
      <c r="S4" s="67"/>
      <c r="T4" s="67"/>
      <c r="U4" s="67"/>
      <c r="V4" s="67"/>
      <c r="W4" s="78"/>
    </row>
    <row r="5" spans="1:24" ht="20">
      <c r="A5" s="78"/>
      <c r="B5" s="145" t="s">
        <v>51</v>
      </c>
      <c r="C5" s="114"/>
      <c r="D5" s="111"/>
      <c r="E5" s="111"/>
      <c r="F5" s="111"/>
      <c r="G5" s="113"/>
      <c r="H5" s="67"/>
      <c r="I5" s="67"/>
      <c r="J5" s="67"/>
      <c r="K5" s="67"/>
      <c r="L5" s="67"/>
      <c r="M5" s="67"/>
      <c r="N5" s="67"/>
      <c r="O5" s="67"/>
      <c r="P5" s="67"/>
      <c r="Q5" s="67"/>
      <c r="R5" s="67"/>
      <c r="S5" s="67"/>
      <c r="T5" s="67"/>
      <c r="U5" s="67"/>
      <c r="V5" s="67"/>
      <c r="W5" s="78"/>
    </row>
    <row r="6" spans="1:24" ht="124.5" thickBot="1">
      <c r="A6" s="88"/>
      <c r="B6" s="170" t="s">
        <v>52</v>
      </c>
      <c r="C6" s="170" t="s">
        <v>53</v>
      </c>
      <c r="D6" s="171" t="s">
        <v>54</v>
      </c>
      <c r="E6" s="171" t="s">
        <v>55</v>
      </c>
      <c r="F6" s="171" t="s">
        <v>56</v>
      </c>
      <c r="G6" s="172" t="s">
        <v>275</v>
      </c>
      <c r="H6" s="172" t="s">
        <v>276</v>
      </c>
      <c r="I6" s="172" t="s">
        <v>277</v>
      </c>
      <c r="J6" s="172" t="s">
        <v>278</v>
      </c>
      <c r="K6" s="172" t="s">
        <v>279</v>
      </c>
      <c r="L6" s="172" t="s">
        <v>280</v>
      </c>
      <c r="M6" s="172" t="s">
        <v>281</v>
      </c>
      <c r="N6" s="172" t="s">
        <v>282</v>
      </c>
      <c r="O6" s="172" t="s">
        <v>283</v>
      </c>
      <c r="P6" s="172" t="s">
        <v>284</v>
      </c>
      <c r="Q6" s="172" t="s">
        <v>285</v>
      </c>
      <c r="R6" s="172" t="s">
        <v>286</v>
      </c>
      <c r="S6" s="172" t="s">
        <v>287</v>
      </c>
      <c r="T6" s="172" t="s">
        <v>288</v>
      </c>
      <c r="U6" s="172" t="s">
        <v>289</v>
      </c>
      <c r="V6" s="172" t="s">
        <v>290</v>
      </c>
      <c r="W6" s="88"/>
    </row>
    <row r="7" spans="1:24" s="115" customFormat="1" ht="40.25" customHeight="1" thickBot="1">
      <c r="B7" s="212" t="s">
        <v>14</v>
      </c>
      <c r="C7" s="212" t="s">
        <v>14</v>
      </c>
      <c r="D7" s="236">
        <f t="shared" ref="D7:D31" si="0">VLOOKUP($C7,T_Substance_Annexes,2,FALSE)</f>
        <v>0</v>
      </c>
      <c r="E7" s="236">
        <f t="shared" ref="E7:E31" si="1">VLOOKUP($C7,T_Substance_Annexes,3,FALSE)</f>
        <v>0</v>
      </c>
      <c r="F7" s="236">
        <f t="shared" ref="F7:F31" si="2">VLOOKUP($C7,T_Substance_Annexes,5,FALSE)</f>
        <v>0</v>
      </c>
      <c r="G7" s="158"/>
      <c r="H7" s="231"/>
      <c r="I7" s="158"/>
      <c r="J7" s="231"/>
      <c r="K7" s="158"/>
      <c r="L7" s="231"/>
      <c r="M7" s="158"/>
      <c r="N7" s="231"/>
      <c r="O7" s="158"/>
      <c r="P7" s="231"/>
      <c r="Q7" s="158"/>
      <c r="R7" s="231"/>
      <c r="S7" s="158"/>
      <c r="T7" s="231"/>
      <c r="U7" s="230"/>
      <c r="V7" s="230"/>
      <c r="X7" s="116"/>
    </row>
    <row r="8" spans="1:24" s="115" customFormat="1" ht="40.25" customHeight="1" thickBot="1">
      <c r="B8" s="212" t="s">
        <v>14</v>
      </c>
      <c r="C8" s="212" t="s">
        <v>14</v>
      </c>
      <c r="D8" s="236">
        <f t="shared" si="0"/>
        <v>0</v>
      </c>
      <c r="E8" s="236">
        <f t="shared" si="1"/>
        <v>0</v>
      </c>
      <c r="F8" s="236">
        <f t="shared" si="2"/>
        <v>0</v>
      </c>
      <c r="G8" s="158"/>
      <c r="H8" s="231"/>
      <c r="I8" s="158"/>
      <c r="J8" s="231"/>
      <c r="K8" s="158"/>
      <c r="L8" s="231"/>
      <c r="M8" s="158"/>
      <c r="N8" s="231"/>
      <c r="O8" s="158"/>
      <c r="P8" s="231"/>
      <c r="Q8" s="158"/>
      <c r="R8" s="231"/>
      <c r="S8" s="158"/>
      <c r="T8" s="231"/>
      <c r="U8" s="230"/>
      <c r="V8" s="230"/>
      <c r="X8" s="116"/>
    </row>
    <row r="9" spans="1:24" s="115" customFormat="1" ht="40.25" customHeight="1" thickBot="1">
      <c r="B9" s="212" t="s">
        <v>14</v>
      </c>
      <c r="C9" s="212" t="s">
        <v>14</v>
      </c>
      <c r="D9" s="236">
        <f t="shared" si="0"/>
        <v>0</v>
      </c>
      <c r="E9" s="236">
        <f t="shared" si="1"/>
        <v>0</v>
      </c>
      <c r="F9" s="236">
        <f t="shared" si="2"/>
        <v>0</v>
      </c>
      <c r="G9" s="158"/>
      <c r="H9" s="231"/>
      <c r="I9" s="158"/>
      <c r="J9" s="231"/>
      <c r="K9" s="158"/>
      <c r="L9" s="231"/>
      <c r="M9" s="158"/>
      <c r="N9" s="231"/>
      <c r="O9" s="158"/>
      <c r="P9" s="231"/>
      <c r="Q9" s="158"/>
      <c r="R9" s="231"/>
      <c r="S9" s="158"/>
      <c r="T9" s="231"/>
      <c r="U9" s="230"/>
      <c r="V9" s="230"/>
      <c r="X9" s="116"/>
    </row>
    <row r="10" spans="1:24" s="115" customFormat="1" ht="40.25" customHeight="1" thickBot="1">
      <c r="B10" s="212" t="s">
        <v>14</v>
      </c>
      <c r="C10" s="212" t="s">
        <v>14</v>
      </c>
      <c r="D10" s="236">
        <f t="shared" si="0"/>
        <v>0</v>
      </c>
      <c r="E10" s="236">
        <f t="shared" si="1"/>
        <v>0</v>
      </c>
      <c r="F10" s="236">
        <f t="shared" si="2"/>
        <v>0</v>
      </c>
      <c r="G10" s="158"/>
      <c r="H10" s="231"/>
      <c r="I10" s="158"/>
      <c r="J10" s="231"/>
      <c r="K10" s="158"/>
      <c r="L10" s="231"/>
      <c r="M10" s="158"/>
      <c r="N10" s="231"/>
      <c r="O10" s="158"/>
      <c r="P10" s="231"/>
      <c r="Q10" s="158"/>
      <c r="R10" s="231"/>
      <c r="S10" s="158"/>
      <c r="T10" s="231"/>
      <c r="U10" s="230"/>
      <c r="V10" s="230"/>
      <c r="X10" s="116"/>
    </row>
    <row r="11" spans="1:24" s="115" customFormat="1" ht="40.25" customHeight="1" thickBot="1">
      <c r="B11" s="212" t="s">
        <v>14</v>
      </c>
      <c r="C11" s="212" t="s">
        <v>14</v>
      </c>
      <c r="D11" s="236">
        <f t="shared" si="0"/>
        <v>0</v>
      </c>
      <c r="E11" s="236">
        <f t="shared" si="1"/>
        <v>0</v>
      </c>
      <c r="F11" s="236">
        <f t="shared" si="2"/>
        <v>0</v>
      </c>
      <c r="G11" s="158"/>
      <c r="H11" s="231"/>
      <c r="I11" s="158"/>
      <c r="J11" s="231"/>
      <c r="K11" s="158"/>
      <c r="L11" s="231"/>
      <c r="M11" s="158"/>
      <c r="N11" s="231"/>
      <c r="O11" s="158"/>
      <c r="P11" s="231"/>
      <c r="Q11" s="158"/>
      <c r="R11" s="231"/>
      <c r="S11" s="158"/>
      <c r="T11" s="231"/>
      <c r="U11" s="230"/>
      <c r="V11" s="230"/>
      <c r="X11" s="116"/>
    </row>
    <row r="12" spans="1:24" s="115" customFormat="1" ht="40.25" customHeight="1" thickBot="1">
      <c r="B12" s="212" t="s">
        <v>14</v>
      </c>
      <c r="C12" s="212" t="s">
        <v>14</v>
      </c>
      <c r="D12" s="236">
        <f t="shared" si="0"/>
        <v>0</v>
      </c>
      <c r="E12" s="236">
        <f t="shared" si="1"/>
        <v>0</v>
      </c>
      <c r="F12" s="236">
        <f t="shared" si="2"/>
        <v>0</v>
      </c>
      <c r="G12" s="158"/>
      <c r="H12" s="231"/>
      <c r="I12" s="158"/>
      <c r="J12" s="231"/>
      <c r="K12" s="158"/>
      <c r="L12" s="231"/>
      <c r="M12" s="158"/>
      <c r="N12" s="231"/>
      <c r="O12" s="158"/>
      <c r="P12" s="231"/>
      <c r="Q12" s="158"/>
      <c r="R12" s="231"/>
      <c r="S12" s="158"/>
      <c r="T12" s="231"/>
      <c r="U12" s="230"/>
      <c r="V12" s="230"/>
      <c r="X12" s="116"/>
    </row>
    <row r="13" spans="1:24" s="115" customFormat="1" ht="40.25" customHeight="1" thickBot="1">
      <c r="B13" s="212" t="s">
        <v>14</v>
      </c>
      <c r="C13" s="212" t="s">
        <v>14</v>
      </c>
      <c r="D13" s="236">
        <f t="shared" si="0"/>
        <v>0</v>
      </c>
      <c r="E13" s="236">
        <f t="shared" si="1"/>
        <v>0</v>
      </c>
      <c r="F13" s="236">
        <f t="shared" si="2"/>
        <v>0</v>
      </c>
      <c r="G13" s="158"/>
      <c r="H13" s="231"/>
      <c r="I13" s="158"/>
      <c r="J13" s="231"/>
      <c r="K13" s="158"/>
      <c r="L13" s="231"/>
      <c r="M13" s="158"/>
      <c r="N13" s="231"/>
      <c r="O13" s="158"/>
      <c r="P13" s="231"/>
      <c r="Q13" s="158"/>
      <c r="R13" s="231"/>
      <c r="S13" s="158"/>
      <c r="T13" s="231"/>
      <c r="U13" s="230"/>
      <c r="V13" s="230"/>
      <c r="X13" s="116"/>
    </row>
    <row r="14" spans="1:24" s="115" customFormat="1" ht="40.25" customHeight="1" thickBot="1">
      <c r="B14" s="212" t="s">
        <v>14</v>
      </c>
      <c r="C14" s="212" t="s">
        <v>14</v>
      </c>
      <c r="D14" s="236">
        <f t="shared" si="0"/>
        <v>0</v>
      </c>
      <c r="E14" s="236">
        <f t="shared" si="1"/>
        <v>0</v>
      </c>
      <c r="F14" s="236">
        <f t="shared" si="2"/>
        <v>0</v>
      </c>
      <c r="G14" s="158"/>
      <c r="H14" s="231"/>
      <c r="I14" s="158"/>
      <c r="J14" s="231"/>
      <c r="K14" s="158"/>
      <c r="L14" s="231"/>
      <c r="M14" s="158"/>
      <c r="N14" s="231"/>
      <c r="O14" s="158"/>
      <c r="P14" s="231"/>
      <c r="Q14" s="158"/>
      <c r="R14" s="231"/>
      <c r="S14" s="158"/>
      <c r="T14" s="231"/>
      <c r="U14" s="230"/>
      <c r="V14" s="230"/>
      <c r="X14" s="116"/>
    </row>
    <row r="15" spans="1:24" s="115" customFormat="1" ht="40.25" customHeight="1" thickBot="1">
      <c r="B15" s="212" t="s">
        <v>14</v>
      </c>
      <c r="C15" s="212" t="s">
        <v>14</v>
      </c>
      <c r="D15" s="236">
        <f t="shared" si="0"/>
        <v>0</v>
      </c>
      <c r="E15" s="236">
        <f t="shared" si="1"/>
        <v>0</v>
      </c>
      <c r="F15" s="236">
        <f t="shared" si="2"/>
        <v>0</v>
      </c>
      <c r="G15" s="158"/>
      <c r="H15" s="231"/>
      <c r="I15" s="158"/>
      <c r="J15" s="231"/>
      <c r="K15" s="158"/>
      <c r="L15" s="231"/>
      <c r="M15" s="158"/>
      <c r="N15" s="231"/>
      <c r="O15" s="158"/>
      <c r="P15" s="231"/>
      <c r="Q15" s="158"/>
      <c r="R15" s="231"/>
      <c r="S15" s="158"/>
      <c r="T15" s="231"/>
      <c r="U15" s="230"/>
      <c r="V15" s="230"/>
      <c r="X15" s="116"/>
    </row>
    <row r="16" spans="1:24" s="115" customFormat="1" ht="40.25" customHeight="1" thickBot="1">
      <c r="B16" s="212" t="s">
        <v>14</v>
      </c>
      <c r="C16" s="212" t="s">
        <v>14</v>
      </c>
      <c r="D16" s="236">
        <f t="shared" si="0"/>
        <v>0</v>
      </c>
      <c r="E16" s="236">
        <f t="shared" si="1"/>
        <v>0</v>
      </c>
      <c r="F16" s="236">
        <f t="shared" si="2"/>
        <v>0</v>
      </c>
      <c r="G16" s="158"/>
      <c r="H16" s="231"/>
      <c r="I16" s="158"/>
      <c r="J16" s="231"/>
      <c r="K16" s="158"/>
      <c r="L16" s="231"/>
      <c r="M16" s="158"/>
      <c r="N16" s="231"/>
      <c r="O16" s="158"/>
      <c r="P16" s="231"/>
      <c r="Q16" s="158"/>
      <c r="R16" s="231"/>
      <c r="S16" s="158"/>
      <c r="T16" s="231"/>
      <c r="U16" s="230"/>
      <c r="V16" s="230"/>
      <c r="X16" s="116"/>
    </row>
    <row r="17" spans="2:24" s="115" customFormat="1" ht="40.25" customHeight="1" thickBot="1">
      <c r="B17" s="212" t="s">
        <v>14</v>
      </c>
      <c r="C17" s="212" t="s">
        <v>14</v>
      </c>
      <c r="D17" s="236">
        <f t="shared" si="0"/>
        <v>0</v>
      </c>
      <c r="E17" s="236">
        <f t="shared" si="1"/>
        <v>0</v>
      </c>
      <c r="F17" s="236">
        <f t="shared" si="2"/>
        <v>0</v>
      </c>
      <c r="G17" s="158"/>
      <c r="H17" s="231"/>
      <c r="I17" s="158"/>
      <c r="J17" s="231"/>
      <c r="K17" s="158"/>
      <c r="L17" s="231"/>
      <c r="M17" s="158"/>
      <c r="N17" s="231"/>
      <c r="O17" s="158"/>
      <c r="P17" s="231"/>
      <c r="Q17" s="158"/>
      <c r="R17" s="231"/>
      <c r="S17" s="158"/>
      <c r="T17" s="231"/>
      <c r="U17" s="230"/>
      <c r="V17" s="230"/>
      <c r="X17" s="116"/>
    </row>
    <row r="18" spans="2:24" s="115" customFormat="1" ht="40.25" customHeight="1" thickBot="1">
      <c r="B18" s="212" t="s">
        <v>14</v>
      </c>
      <c r="C18" s="212" t="s">
        <v>14</v>
      </c>
      <c r="D18" s="236">
        <f t="shared" si="0"/>
        <v>0</v>
      </c>
      <c r="E18" s="236">
        <f t="shared" si="1"/>
        <v>0</v>
      </c>
      <c r="F18" s="236">
        <f t="shared" si="2"/>
        <v>0</v>
      </c>
      <c r="G18" s="158"/>
      <c r="H18" s="231"/>
      <c r="I18" s="158"/>
      <c r="J18" s="231"/>
      <c r="K18" s="158"/>
      <c r="L18" s="231"/>
      <c r="M18" s="158"/>
      <c r="N18" s="231"/>
      <c r="O18" s="158"/>
      <c r="P18" s="231"/>
      <c r="Q18" s="158"/>
      <c r="R18" s="231"/>
      <c r="S18" s="158"/>
      <c r="T18" s="231"/>
      <c r="U18" s="230"/>
      <c r="V18" s="230"/>
      <c r="X18" s="116"/>
    </row>
    <row r="19" spans="2:24" s="115" customFormat="1" ht="40.25" customHeight="1" thickBot="1">
      <c r="B19" s="212" t="s">
        <v>14</v>
      </c>
      <c r="C19" s="212" t="s">
        <v>14</v>
      </c>
      <c r="D19" s="236">
        <f t="shared" si="0"/>
        <v>0</v>
      </c>
      <c r="E19" s="236">
        <f t="shared" si="1"/>
        <v>0</v>
      </c>
      <c r="F19" s="236">
        <f t="shared" si="2"/>
        <v>0</v>
      </c>
      <c r="G19" s="158"/>
      <c r="H19" s="231"/>
      <c r="I19" s="158"/>
      <c r="J19" s="231"/>
      <c r="K19" s="158"/>
      <c r="L19" s="231"/>
      <c r="M19" s="158"/>
      <c r="N19" s="231"/>
      <c r="O19" s="158"/>
      <c r="P19" s="231"/>
      <c r="Q19" s="158"/>
      <c r="R19" s="231"/>
      <c r="S19" s="158"/>
      <c r="T19" s="231"/>
      <c r="U19" s="230"/>
      <c r="V19" s="230"/>
      <c r="X19" s="116"/>
    </row>
    <row r="20" spans="2:24" s="115" customFormat="1" ht="40.25" customHeight="1" thickBot="1">
      <c r="B20" s="212" t="s">
        <v>14</v>
      </c>
      <c r="C20" s="212" t="s">
        <v>14</v>
      </c>
      <c r="D20" s="236">
        <f t="shared" si="0"/>
        <v>0</v>
      </c>
      <c r="E20" s="236">
        <f t="shared" si="1"/>
        <v>0</v>
      </c>
      <c r="F20" s="236">
        <f t="shared" si="2"/>
        <v>0</v>
      </c>
      <c r="G20" s="158"/>
      <c r="H20" s="231"/>
      <c r="I20" s="158"/>
      <c r="J20" s="231"/>
      <c r="K20" s="158"/>
      <c r="L20" s="231"/>
      <c r="M20" s="158"/>
      <c r="N20" s="231"/>
      <c r="O20" s="158"/>
      <c r="P20" s="231"/>
      <c r="Q20" s="158"/>
      <c r="R20" s="231"/>
      <c r="S20" s="158"/>
      <c r="T20" s="231"/>
      <c r="U20" s="230"/>
      <c r="V20" s="230"/>
      <c r="X20" s="116"/>
    </row>
    <row r="21" spans="2:24" s="115" customFormat="1" ht="40.25" customHeight="1" thickBot="1">
      <c r="B21" s="212" t="s">
        <v>14</v>
      </c>
      <c r="C21" s="212" t="s">
        <v>14</v>
      </c>
      <c r="D21" s="236">
        <f t="shared" si="0"/>
        <v>0</v>
      </c>
      <c r="E21" s="236">
        <f t="shared" si="1"/>
        <v>0</v>
      </c>
      <c r="F21" s="236">
        <f t="shared" si="2"/>
        <v>0</v>
      </c>
      <c r="G21" s="158"/>
      <c r="H21" s="231"/>
      <c r="I21" s="158"/>
      <c r="J21" s="231"/>
      <c r="K21" s="158"/>
      <c r="L21" s="231"/>
      <c r="M21" s="158"/>
      <c r="N21" s="231"/>
      <c r="O21" s="158"/>
      <c r="P21" s="231"/>
      <c r="Q21" s="158"/>
      <c r="R21" s="231"/>
      <c r="S21" s="158"/>
      <c r="T21" s="231"/>
      <c r="U21" s="230"/>
      <c r="V21" s="230"/>
      <c r="X21" s="116"/>
    </row>
    <row r="22" spans="2:24" s="115" customFormat="1" ht="40.25" customHeight="1" thickBot="1">
      <c r="B22" s="212" t="s">
        <v>14</v>
      </c>
      <c r="C22" s="212" t="s">
        <v>14</v>
      </c>
      <c r="D22" s="236">
        <f t="shared" si="0"/>
        <v>0</v>
      </c>
      <c r="E22" s="236">
        <f t="shared" si="1"/>
        <v>0</v>
      </c>
      <c r="F22" s="236">
        <f t="shared" si="2"/>
        <v>0</v>
      </c>
      <c r="G22" s="158"/>
      <c r="H22" s="231"/>
      <c r="I22" s="158"/>
      <c r="J22" s="231"/>
      <c r="K22" s="158"/>
      <c r="L22" s="231"/>
      <c r="M22" s="158"/>
      <c r="N22" s="231"/>
      <c r="O22" s="158"/>
      <c r="P22" s="231"/>
      <c r="Q22" s="158"/>
      <c r="R22" s="231"/>
      <c r="S22" s="158"/>
      <c r="T22" s="231"/>
      <c r="U22" s="230"/>
      <c r="V22" s="230"/>
      <c r="X22" s="116"/>
    </row>
    <row r="23" spans="2:24" s="115" customFormat="1" ht="40.25" customHeight="1" thickBot="1">
      <c r="B23" s="212" t="s">
        <v>14</v>
      </c>
      <c r="C23" s="212" t="s">
        <v>14</v>
      </c>
      <c r="D23" s="236">
        <f t="shared" si="0"/>
        <v>0</v>
      </c>
      <c r="E23" s="236">
        <f t="shared" si="1"/>
        <v>0</v>
      </c>
      <c r="F23" s="236">
        <f t="shared" si="2"/>
        <v>0</v>
      </c>
      <c r="G23" s="158"/>
      <c r="H23" s="231"/>
      <c r="I23" s="158"/>
      <c r="J23" s="231"/>
      <c r="K23" s="158"/>
      <c r="L23" s="231"/>
      <c r="M23" s="158"/>
      <c r="N23" s="231"/>
      <c r="O23" s="158"/>
      <c r="P23" s="231"/>
      <c r="Q23" s="158"/>
      <c r="R23" s="231"/>
      <c r="S23" s="158"/>
      <c r="T23" s="231"/>
      <c r="U23" s="230"/>
      <c r="V23" s="230"/>
      <c r="X23" s="116"/>
    </row>
    <row r="24" spans="2:24" s="115" customFormat="1" ht="40.25" customHeight="1" thickBot="1">
      <c r="B24" s="212" t="s">
        <v>14</v>
      </c>
      <c r="C24" s="212" t="s">
        <v>14</v>
      </c>
      <c r="D24" s="236">
        <f t="shared" si="0"/>
        <v>0</v>
      </c>
      <c r="E24" s="236">
        <f t="shared" si="1"/>
        <v>0</v>
      </c>
      <c r="F24" s="236">
        <f t="shared" si="2"/>
        <v>0</v>
      </c>
      <c r="G24" s="158"/>
      <c r="H24" s="231"/>
      <c r="I24" s="158"/>
      <c r="J24" s="231"/>
      <c r="K24" s="158"/>
      <c r="L24" s="231"/>
      <c r="M24" s="158"/>
      <c r="N24" s="231"/>
      <c r="O24" s="158"/>
      <c r="P24" s="231"/>
      <c r="Q24" s="158"/>
      <c r="R24" s="231"/>
      <c r="S24" s="158"/>
      <c r="T24" s="231"/>
      <c r="U24" s="230"/>
      <c r="V24" s="230"/>
      <c r="X24" s="116"/>
    </row>
    <row r="25" spans="2:24" s="115" customFormat="1" ht="40.25" customHeight="1" thickBot="1">
      <c r="B25" s="212" t="s">
        <v>14</v>
      </c>
      <c r="C25" s="212" t="s">
        <v>14</v>
      </c>
      <c r="D25" s="236">
        <f t="shared" si="0"/>
        <v>0</v>
      </c>
      <c r="E25" s="236">
        <f t="shared" si="1"/>
        <v>0</v>
      </c>
      <c r="F25" s="236">
        <f t="shared" si="2"/>
        <v>0</v>
      </c>
      <c r="G25" s="158"/>
      <c r="H25" s="231"/>
      <c r="I25" s="158"/>
      <c r="J25" s="231"/>
      <c r="K25" s="158"/>
      <c r="L25" s="231"/>
      <c r="M25" s="158"/>
      <c r="N25" s="231"/>
      <c r="O25" s="158"/>
      <c r="P25" s="231"/>
      <c r="Q25" s="158"/>
      <c r="R25" s="231"/>
      <c r="S25" s="158"/>
      <c r="T25" s="231"/>
      <c r="U25" s="230"/>
      <c r="V25" s="230"/>
      <c r="X25" s="116"/>
    </row>
    <row r="26" spans="2:24" s="115" customFormat="1" ht="40.25" customHeight="1" thickBot="1">
      <c r="B26" s="212" t="s">
        <v>14</v>
      </c>
      <c r="C26" s="212" t="s">
        <v>14</v>
      </c>
      <c r="D26" s="236">
        <f t="shared" si="0"/>
        <v>0</v>
      </c>
      <c r="E26" s="236">
        <f t="shared" si="1"/>
        <v>0</v>
      </c>
      <c r="F26" s="236">
        <f t="shared" si="2"/>
        <v>0</v>
      </c>
      <c r="G26" s="158"/>
      <c r="H26" s="231"/>
      <c r="I26" s="158"/>
      <c r="J26" s="231"/>
      <c r="K26" s="158"/>
      <c r="L26" s="231"/>
      <c r="M26" s="158"/>
      <c r="N26" s="231"/>
      <c r="O26" s="158"/>
      <c r="P26" s="231"/>
      <c r="Q26" s="158"/>
      <c r="R26" s="231"/>
      <c r="S26" s="158"/>
      <c r="T26" s="231"/>
      <c r="U26" s="230"/>
      <c r="V26" s="230"/>
      <c r="X26" s="116"/>
    </row>
    <row r="27" spans="2:24" s="115" customFormat="1" ht="40.25" customHeight="1" thickBot="1">
      <c r="B27" s="212" t="s">
        <v>14</v>
      </c>
      <c r="C27" s="212" t="s">
        <v>14</v>
      </c>
      <c r="D27" s="236">
        <f t="shared" si="0"/>
        <v>0</v>
      </c>
      <c r="E27" s="236">
        <f t="shared" si="1"/>
        <v>0</v>
      </c>
      <c r="F27" s="236">
        <f t="shared" si="2"/>
        <v>0</v>
      </c>
      <c r="G27" s="158"/>
      <c r="H27" s="231"/>
      <c r="I27" s="158"/>
      <c r="J27" s="231"/>
      <c r="K27" s="158"/>
      <c r="L27" s="231"/>
      <c r="M27" s="158"/>
      <c r="N27" s="231"/>
      <c r="O27" s="158"/>
      <c r="P27" s="231"/>
      <c r="Q27" s="158"/>
      <c r="R27" s="231"/>
      <c r="S27" s="158"/>
      <c r="T27" s="231"/>
      <c r="U27" s="230"/>
      <c r="V27" s="230"/>
      <c r="X27" s="116"/>
    </row>
    <row r="28" spans="2:24" s="115" customFormat="1" ht="40.25" customHeight="1" thickBot="1">
      <c r="B28" s="212" t="s">
        <v>14</v>
      </c>
      <c r="C28" s="212" t="s">
        <v>14</v>
      </c>
      <c r="D28" s="236">
        <f t="shared" si="0"/>
        <v>0</v>
      </c>
      <c r="E28" s="236">
        <f t="shared" si="1"/>
        <v>0</v>
      </c>
      <c r="F28" s="236">
        <f t="shared" si="2"/>
        <v>0</v>
      </c>
      <c r="G28" s="158"/>
      <c r="H28" s="231"/>
      <c r="I28" s="158"/>
      <c r="J28" s="231"/>
      <c r="K28" s="158"/>
      <c r="L28" s="231"/>
      <c r="M28" s="158"/>
      <c r="N28" s="231"/>
      <c r="O28" s="158"/>
      <c r="P28" s="231"/>
      <c r="Q28" s="158"/>
      <c r="R28" s="231"/>
      <c r="S28" s="158"/>
      <c r="T28" s="231"/>
      <c r="U28" s="230"/>
      <c r="V28" s="230"/>
      <c r="X28" s="116"/>
    </row>
    <row r="29" spans="2:24" s="115" customFormat="1" ht="40.25" customHeight="1" thickBot="1">
      <c r="B29" s="212" t="s">
        <v>14</v>
      </c>
      <c r="C29" s="212" t="s">
        <v>14</v>
      </c>
      <c r="D29" s="236">
        <f t="shared" si="0"/>
        <v>0</v>
      </c>
      <c r="E29" s="236">
        <f t="shared" si="1"/>
        <v>0</v>
      </c>
      <c r="F29" s="236">
        <f t="shared" si="2"/>
        <v>0</v>
      </c>
      <c r="G29" s="158"/>
      <c r="H29" s="231"/>
      <c r="I29" s="158"/>
      <c r="J29" s="231"/>
      <c r="K29" s="158"/>
      <c r="L29" s="231"/>
      <c r="M29" s="158"/>
      <c r="N29" s="231"/>
      <c r="O29" s="158"/>
      <c r="P29" s="231"/>
      <c r="Q29" s="158"/>
      <c r="R29" s="231"/>
      <c r="S29" s="158"/>
      <c r="T29" s="231"/>
      <c r="U29" s="230"/>
      <c r="V29" s="230"/>
      <c r="X29" s="116"/>
    </row>
    <row r="30" spans="2:24" s="115" customFormat="1" ht="40.25" customHeight="1" thickBot="1">
      <c r="B30" s="212" t="s">
        <v>14</v>
      </c>
      <c r="C30" s="212" t="s">
        <v>14</v>
      </c>
      <c r="D30" s="236">
        <f t="shared" si="0"/>
        <v>0</v>
      </c>
      <c r="E30" s="236">
        <f t="shared" si="1"/>
        <v>0</v>
      </c>
      <c r="F30" s="236">
        <f t="shared" si="2"/>
        <v>0</v>
      </c>
      <c r="G30" s="158"/>
      <c r="H30" s="231"/>
      <c r="I30" s="158"/>
      <c r="J30" s="231"/>
      <c r="K30" s="158"/>
      <c r="L30" s="231"/>
      <c r="M30" s="158"/>
      <c r="N30" s="231"/>
      <c r="O30" s="158"/>
      <c r="P30" s="231"/>
      <c r="Q30" s="158"/>
      <c r="R30" s="231"/>
      <c r="S30" s="158"/>
      <c r="T30" s="231"/>
      <c r="U30" s="230"/>
      <c r="V30" s="230"/>
      <c r="X30" s="116"/>
    </row>
    <row r="31" spans="2:24" s="115" customFormat="1" ht="40.25" customHeight="1" thickBot="1">
      <c r="B31" s="212" t="s">
        <v>14</v>
      </c>
      <c r="C31" s="212" t="s">
        <v>14</v>
      </c>
      <c r="D31" s="236">
        <f t="shared" si="0"/>
        <v>0</v>
      </c>
      <c r="E31" s="236">
        <f t="shared" si="1"/>
        <v>0</v>
      </c>
      <c r="F31" s="236">
        <f t="shared" si="2"/>
        <v>0</v>
      </c>
      <c r="G31" s="158"/>
      <c r="H31" s="231"/>
      <c r="I31" s="158"/>
      <c r="J31" s="231"/>
      <c r="K31" s="158"/>
      <c r="L31" s="231"/>
      <c r="M31" s="158"/>
      <c r="N31" s="231"/>
      <c r="O31" s="158"/>
      <c r="P31" s="231"/>
      <c r="Q31" s="158"/>
      <c r="R31" s="231"/>
      <c r="S31" s="158"/>
      <c r="T31" s="231"/>
      <c r="U31" s="230"/>
      <c r="V31" s="230"/>
      <c r="X31" s="116"/>
    </row>
    <row r="32" spans="2:24" hidden="1">
      <c r="D32" s="78"/>
      <c r="E32" s="78"/>
      <c r="F32" s="78"/>
    </row>
    <row r="33"/>
    <row r="34"/>
    <row r="35"/>
    <row r="36"/>
    <row r="37"/>
    <row r="38"/>
    <row r="39"/>
    <row r="40"/>
    <row r="41"/>
    <row r="42"/>
    <row r="43"/>
  </sheetData>
  <sheetProtection algorithmName="SHA-512" hashValue="RQvYnXhD2LkXphUnjCIrxvV4wYlczOCqiJr2NcHNM4wIzPCAKGMfGEhgKAzePUn8eCI30sRb3IIo9agKQqie/Q==" saltValue="sZ1YAJsM+2vyC0TMfjCsRQ==" spinCount="100000" sheet="1" objects="1" scenarios="1"/>
  <conditionalFormatting sqref="A4:X32">
    <cfRule type="expression" dxfId="9" priority="1">
      <formula>$B$3="You do not need to fill in details on this form"</formula>
    </cfRule>
  </conditionalFormatting>
  <dataValidations count="6">
    <dataValidation type="whole" operator="greaterThanOrEqual" allowBlank="1" showInputMessage="1" showErrorMessage="1" prompt="Please enter a whole number." sqref="I7:I31 K7:K31 M7:M31 O7:O31 Q7:Q31 S7:S31 G7:G31" xr:uid="{00000000-0002-0000-1200-000000000000}">
      <formula1>0</formula1>
    </dataValidation>
    <dataValidation type="custom" allowBlank="1" showInputMessage="1" showErrorMessage="1" prompt="Enter quantity with up to 3 decimal places" sqref="J7:J31 L7:L31 N7:N31 P7:P31 R7:R31 T7:T31 H7:H31" xr:uid="{00000000-0002-0000-1200-000001000000}">
      <formula1>AND(ISNUMBER(H7),H7&gt;=0)</formula1>
    </dataValidation>
    <dataValidation type="textLength" operator="lessThan" allowBlank="1" showInputMessage="1" showErrorMessage="1" prompt="Product category of 11P._x000a_Max length is 100 characters" sqref="U7:U31" xr:uid="{00000000-0002-0000-1200-000002000000}">
      <formula1>101</formula1>
    </dataValidation>
    <dataValidation type="textLength" operator="lessThan" allowBlank="1" showInputMessage="1" showErrorMessage="1" prompt="Equipment category of 11P._x000a_Max length is 100 characters" sqref="V7:V31" xr:uid="{00000000-0002-0000-1200-000003000000}">
      <formula1>101</formula1>
    </dataValidation>
    <dataValidation type="list" showInputMessage="1" showErrorMessage="1" sqref="C7:C31" xr:uid="{00000000-0002-0000-1200-000004000000}">
      <formula1>INDIRECT($B7)</formula1>
    </dataValidation>
    <dataValidation type="list" showInputMessage="1" showErrorMessage="1" sqref="B7:B31" xr:uid="{00000000-0002-0000-1200-000005000000}">
      <formula1>R_Chemical_Group</formula1>
    </dataValidation>
  </dataValidations>
  <pageMargins left="0.7" right="0.7" top="0.75" bottom="0.75" header="0.3" footer="0.3"/>
  <pageSetup paperSize="9" orientation="portrai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5"/>
  <sheetViews>
    <sheetView workbookViewId="0">
      <selection activeCell="B4" sqref="B4"/>
    </sheetView>
  </sheetViews>
  <sheetFormatPr defaultColWidth="0" defaultRowHeight="14.5" zeroHeight="1"/>
  <cols>
    <col min="1" max="2" width="58.6328125" customWidth="1"/>
    <col min="3" max="4" width="0" hidden="1" customWidth="1"/>
    <col min="5" max="16384" width="9.36328125" hidden="1"/>
  </cols>
  <sheetData>
    <row r="1" spans="1:2" ht="44.5">
      <c r="A1" s="32" t="s">
        <v>0</v>
      </c>
      <c r="B1" s="33"/>
    </row>
    <row r="2" spans="1:2" ht="20.149999999999999" customHeight="1" thickBot="1">
      <c r="A2" s="163" t="s">
        <v>11</v>
      </c>
      <c r="B2" s="38"/>
    </row>
    <row r="3" spans="1:2" ht="16" thickBot="1">
      <c r="A3" s="164" t="s">
        <v>12</v>
      </c>
      <c r="B3" s="225"/>
    </row>
    <row r="4" spans="1:2" ht="16" thickBot="1">
      <c r="A4" s="164" t="s">
        <v>1175</v>
      </c>
      <c r="B4" s="227"/>
    </row>
    <row r="5" spans="1:2" ht="16" thickBot="1">
      <c r="A5" s="164" t="s">
        <v>13</v>
      </c>
      <c r="B5" s="226" t="s">
        <v>14</v>
      </c>
    </row>
    <row r="6" spans="1:2" ht="58.4" customHeight="1" thickBot="1">
      <c r="A6" s="164" t="s">
        <v>15</v>
      </c>
      <c r="B6" s="218"/>
    </row>
    <row r="7" spans="1:2" ht="10.25" customHeight="1">
      <c r="A7" s="49"/>
      <c r="B7" s="49"/>
    </row>
    <row r="8" spans="1:2" ht="10.25" customHeight="1">
      <c r="A8" s="49"/>
      <c r="B8" s="49"/>
    </row>
    <row r="9" spans="1:2" ht="10.25" customHeight="1">
      <c r="A9" s="49"/>
      <c r="B9" s="49"/>
    </row>
    <row r="10" spans="1:2" ht="10.25" customHeight="1">
      <c r="A10" s="49"/>
      <c r="B10" s="49"/>
    </row>
    <row r="11" spans="1:2" ht="10.25" customHeight="1">
      <c r="A11" s="49"/>
      <c r="B11" s="49"/>
    </row>
    <row r="12" spans="1:2" ht="10.25" customHeight="1">
      <c r="A12" s="49"/>
      <c r="B12" s="50"/>
    </row>
    <row r="13" spans="1:2" ht="10.25" customHeight="1">
      <c r="A13" s="49"/>
      <c r="B13" s="49"/>
    </row>
    <row r="14" spans="1:2" ht="10.25" customHeight="1">
      <c r="A14" s="52"/>
      <c r="B14" s="49"/>
    </row>
    <row r="15" spans="1:2" ht="12.75" customHeight="1">
      <c r="A15" s="161" t="s">
        <v>9</v>
      </c>
      <c r="B15" s="49"/>
    </row>
    <row r="16" spans="1:2" ht="10.25" customHeight="1">
      <c r="A16" s="49"/>
      <c r="B16" s="49"/>
    </row>
    <row r="17" spans="1:2" ht="10.25" customHeight="1">
      <c r="A17" s="49"/>
      <c r="B17" s="49"/>
    </row>
    <row r="25" spans="1:2"/>
  </sheetData>
  <sheetProtection algorithmName="SHA-512" hashValue="jOvvZlLmACeaoT1PkNBvxMlkQM/6OrK6ev0uyxhzmhRaOgDZpDfl/GPLlT6r6BelHJE4h3KjoEfpmyR21dcdeg==" saltValue="O8zf8qUneUUpquoAAf52NQ==" spinCount="100000" sheet="1" objects="1" scenarios="1"/>
  <dataValidations count="4">
    <dataValidation type="textLength" operator="lessThan" allowBlank="1" showInputMessage="1" showErrorMessage="1" sqref="B6" xr:uid="{00000000-0002-0000-0100-000000000000}">
      <formula1>250</formula1>
    </dataValidation>
    <dataValidation type="date" operator="greaterThanOrEqual" allowBlank="1" showInputMessage="1" showErrorMessage="1" error="Please check your entry" sqref="B3" xr:uid="{00000000-0002-0000-0100-000001000000}">
      <formula1>1/1/2018</formula1>
    </dataValidation>
    <dataValidation type="list" allowBlank="1" showErrorMessage="1" error="Please check that you have entered the correct year." prompt="Enter year in format: nnnn" sqref="B5" xr:uid="{00000000-0002-0000-0100-000002000000}">
      <formula1>"Select, 2024, 2025, 2026, 2027, 2028, 2029, 2030"</formula1>
    </dataValidation>
    <dataValidation type="whole" operator="greaterThan" allowBlank="1" showInputMessage="1" showErrorMessage="1" error="Please check your entry" sqref="B4" xr:uid="{0BF515AD-7023-4FD9-A48E-2CC7246AF3FC}">
      <formula1>0</formula1>
    </dataValidation>
  </dataValidations>
  <pageMargins left="0.7" right="0.7" top="0.75" bottom="0.75" header="0.3" footer="0.3"/>
  <pageSetup paperSize="9" orientation="portrait" r:id="rId1"/>
  <drawing r:id="rId2"/>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M36"/>
  <sheetViews>
    <sheetView topLeftCell="B1" workbookViewId="0">
      <selection activeCell="A4" sqref="A4"/>
    </sheetView>
  </sheetViews>
  <sheetFormatPr defaultColWidth="0" defaultRowHeight="14.5" zeroHeight="1"/>
  <cols>
    <col min="1" max="1" width="20.6328125" style="66" hidden="1" customWidth="1"/>
    <col min="2" max="2" width="50.6328125" style="66" customWidth="1"/>
    <col min="3" max="3" width="49" style="66" customWidth="1"/>
    <col min="4" max="6" width="20.6328125" style="66" hidden="1" customWidth="1"/>
    <col min="7" max="7" width="20.6328125" style="66" customWidth="1"/>
    <col min="8" max="9" width="38" style="66" customWidth="1"/>
    <col min="10" max="10" width="24.6328125" style="66" customWidth="1"/>
    <col min="11" max="11" width="33.6328125" style="66" customWidth="1"/>
    <col min="12" max="12" width="19.453125" style="66" customWidth="1"/>
    <col min="13" max="13" width="7.36328125" style="66" customWidth="1"/>
    <col min="14" max="16384" width="19.453125" style="66" hidden="1"/>
  </cols>
  <sheetData>
    <row r="1" spans="1:13" ht="45">
      <c r="A1" s="72"/>
      <c r="B1" s="73" t="s">
        <v>0</v>
      </c>
      <c r="C1" s="74"/>
      <c r="D1" s="75"/>
      <c r="E1" s="75"/>
      <c r="F1" s="75"/>
      <c r="G1" s="76"/>
      <c r="H1" s="76"/>
      <c r="I1" s="76"/>
      <c r="J1" s="76"/>
      <c r="K1" s="76"/>
      <c r="L1" s="76"/>
      <c r="M1" s="76"/>
    </row>
    <row r="2" spans="1:13" customFormat="1" ht="20.149999999999999" customHeight="1">
      <c r="B2" s="199" t="s">
        <v>291</v>
      </c>
    </row>
    <row r="3" spans="1:13" ht="15" customHeight="1">
      <c r="A3" s="78"/>
      <c r="B3" s="146" t="str">
        <f>IF(OR(Importer1="Yes",Importer2="Yes",Importer3="Yes",Importer4="Yes",Importer5="Yes",Importer6="Yes"),"Please fill in details on this form","You do not need to fill in details on this form")</f>
        <v>You do not need to fill in details on this form</v>
      </c>
      <c r="C3" s="80"/>
      <c r="D3" s="81"/>
      <c r="E3" s="81"/>
      <c r="F3" s="81"/>
      <c r="G3" s="82"/>
      <c r="H3" s="82"/>
      <c r="I3" s="82"/>
      <c r="J3" s="82"/>
      <c r="K3" s="82"/>
      <c r="L3" s="82"/>
      <c r="M3" s="78"/>
    </row>
    <row r="4" spans="1:13" ht="42.75" customHeight="1">
      <c r="A4" s="78"/>
      <c r="B4" s="271" t="s">
        <v>292</v>
      </c>
      <c r="C4" s="271"/>
      <c r="D4" s="271"/>
      <c r="E4" s="271"/>
      <c r="F4" s="271"/>
      <c r="G4" s="271"/>
      <c r="H4" s="271"/>
      <c r="I4" s="271"/>
      <c r="J4" s="271"/>
      <c r="K4" s="271"/>
      <c r="L4" s="271"/>
      <c r="M4" s="78"/>
    </row>
    <row r="5" spans="1:13" ht="15" customHeight="1">
      <c r="A5" s="78"/>
      <c r="B5" s="145" t="s">
        <v>51</v>
      </c>
      <c r="C5" s="105"/>
      <c r="D5" s="106"/>
      <c r="E5" s="106"/>
      <c r="F5" s="106"/>
      <c r="G5" s="67"/>
      <c r="H5" s="67"/>
      <c r="I5" s="67"/>
      <c r="J5" s="67"/>
      <c r="K5" s="67"/>
      <c r="L5" s="67"/>
      <c r="M5" s="78"/>
    </row>
    <row r="6" spans="1:13" ht="162" customHeight="1" thickBot="1">
      <c r="A6" s="85"/>
      <c r="B6" s="167" t="s">
        <v>52</v>
      </c>
      <c r="C6" s="167" t="s">
        <v>53</v>
      </c>
      <c r="D6" s="168" t="s">
        <v>54</v>
      </c>
      <c r="E6" s="168" t="s">
        <v>55</v>
      </c>
      <c r="F6" s="168" t="s">
        <v>56</v>
      </c>
      <c r="G6" s="189" t="s">
        <v>57</v>
      </c>
      <c r="H6" s="189" t="s">
        <v>293</v>
      </c>
      <c r="I6" s="167" t="s">
        <v>294</v>
      </c>
      <c r="J6" s="167" t="s">
        <v>295</v>
      </c>
      <c r="K6" s="167" t="s">
        <v>296</v>
      </c>
      <c r="L6" s="167" t="s">
        <v>297</v>
      </c>
      <c r="M6" s="71"/>
    </row>
    <row r="7" spans="1:13" s="88"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158"/>
      <c r="H7" s="231"/>
      <c r="I7" s="230"/>
      <c r="J7" s="212"/>
      <c r="K7" s="230"/>
      <c r="L7" s="212"/>
      <c r="M7" s="87"/>
    </row>
    <row r="8" spans="1:13" s="88" customFormat="1" ht="40.25" customHeight="1" thickBot="1">
      <c r="A8" s="85"/>
      <c r="B8" s="212" t="s">
        <v>14</v>
      </c>
      <c r="C8" s="212" t="s">
        <v>14</v>
      </c>
      <c r="D8" s="228">
        <f t="shared" si="0"/>
        <v>0</v>
      </c>
      <c r="E8" s="228">
        <f t="shared" si="1"/>
        <v>0</v>
      </c>
      <c r="F8" s="228">
        <f t="shared" si="2"/>
        <v>0</v>
      </c>
      <c r="G8" s="158"/>
      <c r="H8" s="231"/>
      <c r="I8" s="230"/>
      <c r="J8" s="212"/>
      <c r="K8" s="230"/>
      <c r="L8" s="212"/>
      <c r="M8" s="87"/>
    </row>
    <row r="9" spans="1:13" s="88" customFormat="1" ht="40.25" customHeight="1" thickBot="1">
      <c r="A9" s="85"/>
      <c r="B9" s="212" t="s">
        <v>14</v>
      </c>
      <c r="C9" s="212" t="s">
        <v>14</v>
      </c>
      <c r="D9" s="228">
        <f t="shared" si="0"/>
        <v>0</v>
      </c>
      <c r="E9" s="228">
        <f t="shared" si="1"/>
        <v>0</v>
      </c>
      <c r="F9" s="228">
        <f t="shared" si="2"/>
        <v>0</v>
      </c>
      <c r="G9" s="158"/>
      <c r="H9" s="231"/>
      <c r="I9" s="230"/>
      <c r="J9" s="212"/>
      <c r="K9" s="230"/>
      <c r="L9" s="212"/>
      <c r="M9" s="87"/>
    </row>
    <row r="10" spans="1:13" s="88" customFormat="1" ht="40.25" customHeight="1" thickBot="1">
      <c r="A10" s="85"/>
      <c r="B10" s="212" t="s">
        <v>14</v>
      </c>
      <c r="C10" s="212" t="s">
        <v>14</v>
      </c>
      <c r="D10" s="228">
        <f t="shared" si="0"/>
        <v>0</v>
      </c>
      <c r="E10" s="228">
        <f t="shared" si="1"/>
        <v>0</v>
      </c>
      <c r="F10" s="228">
        <f t="shared" si="2"/>
        <v>0</v>
      </c>
      <c r="G10" s="158"/>
      <c r="H10" s="231"/>
      <c r="I10" s="230"/>
      <c r="J10" s="212"/>
      <c r="K10" s="230"/>
      <c r="L10" s="212"/>
      <c r="M10" s="87"/>
    </row>
    <row r="11" spans="1:13" s="88" customFormat="1" ht="40.25" customHeight="1" thickBot="1">
      <c r="A11" s="85"/>
      <c r="B11" s="212" t="s">
        <v>14</v>
      </c>
      <c r="C11" s="212" t="s">
        <v>14</v>
      </c>
      <c r="D11" s="228">
        <f t="shared" si="0"/>
        <v>0</v>
      </c>
      <c r="E11" s="228">
        <f t="shared" si="1"/>
        <v>0</v>
      </c>
      <c r="F11" s="228">
        <f t="shared" si="2"/>
        <v>0</v>
      </c>
      <c r="G11" s="158"/>
      <c r="H11" s="231"/>
      <c r="I11" s="230"/>
      <c r="J11" s="212"/>
      <c r="K11" s="230"/>
      <c r="L11" s="212"/>
      <c r="M11" s="87"/>
    </row>
    <row r="12" spans="1:13" s="88" customFormat="1" ht="40.25" customHeight="1" thickBot="1">
      <c r="A12" s="85"/>
      <c r="B12" s="212" t="s">
        <v>14</v>
      </c>
      <c r="C12" s="212" t="s">
        <v>14</v>
      </c>
      <c r="D12" s="228">
        <f t="shared" si="0"/>
        <v>0</v>
      </c>
      <c r="E12" s="228">
        <f t="shared" si="1"/>
        <v>0</v>
      </c>
      <c r="F12" s="228">
        <f t="shared" si="2"/>
        <v>0</v>
      </c>
      <c r="G12" s="158"/>
      <c r="H12" s="231"/>
      <c r="I12" s="230"/>
      <c r="J12" s="212"/>
      <c r="K12" s="230"/>
      <c r="L12" s="212"/>
      <c r="M12" s="87"/>
    </row>
    <row r="13" spans="1:13" s="88" customFormat="1" ht="40.25" customHeight="1" thickBot="1">
      <c r="A13" s="85"/>
      <c r="B13" s="212" t="s">
        <v>14</v>
      </c>
      <c r="C13" s="212" t="s">
        <v>14</v>
      </c>
      <c r="D13" s="228">
        <f t="shared" si="0"/>
        <v>0</v>
      </c>
      <c r="E13" s="228">
        <f t="shared" si="1"/>
        <v>0</v>
      </c>
      <c r="F13" s="228">
        <f t="shared" si="2"/>
        <v>0</v>
      </c>
      <c r="G13" s="158"/>
      <c r="H13" s="231"/>
      <c r="I13" s="230"/>
      <c r="J13" s="212"/>
      <c r="K13" s="230"/>
      <c r="L13" s="212"/>
      <c r="M13" s="87"/>
    </row>
    <row r="14" spans="1:13" s="88" customFormat="1" ht="40.25" customHeight="1" thickBot="1">
      <c r="A14" s="85"/>
      <c r="B14" s="212" t="s">
        <v>14</v>
      </c>
      <c r="C14" s="212" t="s">
        <v>14</v>
      </c>
      <c r="D14" s="228">
        <f t="shared" si="0"/>
        <v>0</v>
      </c>
      <c r="E14" s="228">
        <f t="shared" si="1"/>
        <v>0</v>
      </c>
      <c r="F14" s="228">
        <f t="shared" si="2"/>
        <v>0</v>
      </c>
      <c r="G14" s="158"/>
      <c r="H14" s="231"/>
      <c r="I14" s="230"/>
      <c r="J14" s="212"/>
      <c r="K14" s="230"/>
      <c r="L14" s="212"/>
      <c r="M14" s="87"/>
    </row>
    <row r="15" spans="1:13" s="88" customFormat="1" ht="40.25" customHeight="1" thickBot="1">
      <c r="A15" s="85"/>
      <c r="B15" s="212" t="s">
        <v>14</v>
      </c>
      <c r="C15" s="212" t="s">
        <v>14</v>
      </c>
      <c r="D15" s="228">
        <f t="shared" si="0"/>
        <v>0</v>
      </c>
      <c r="E15" s="228">
        <f t="shared" si="1"/>
        <v>0</v>
      </c>
      <c r="F15" s="228">
        <f t="shared" si="2"/>
        <v>0</v>
      </c>
      <c r="G15" s="158"/>
      <c r="H15" s="231"/>
      <c r="I15" s="230"/>
      <c r="J15" s="212"/>
      <c r="K15" s="230"/>
      <c r="L15" s="212"/>
      <c r="M15" s="87"/>
    </row>
    <row r="16" spans="1:13" s="88" customFormat="1" ht="40.25" customHeight="1" thickBot="1">
      <c r="A16" s="85"/>
      <c r="B16" s="212" t="s">
        <v>14</v>
      </c>
      <c r="C16" s="212" t="s">
        <v>14</v>
      </c>
      <c r="D16" s="228">
        <f t="shared" si="0"/>
        <v>0</v>
      </c>
      <c r="E16" s="228">
        <f t="shared" si="1"/>
        <v>0</v>
      </c>
      <c r="F16" s="228">
        <f t="shared" si="2"/>
        <v>0</v>
      </c>
      <c r="G16" s="158"/>
      <c r="H16" s="231"/>
      <c r="I16" s="230"/>
      <c r="J16" s="212"/>
      <c r="K16" s="230"/>
      <c r="L16" s="212"/>
      <c r="M16" s="87"/>
    </row>
    <row r="17" spans="1:13" s="88" customFormat="1" ht="40.25" customHeight="1" thickBot="1">
      <c r="A17" s="85"/>
      <c r="B17" s="212" t="s">
        <v>14</v>
      </c>
      <c r="C17" s="212" t="s">
        <v>14</v>
      </c>
      <c r="D17" s="228">
        <f t="shared" si="0"/>
        <v>0</v>
      </c>
      <c r="E17" s="228">
        <f t="shared" si="1"/>
        <v>0</v>
      </c>
      <c r="F17" s="228">
        <f t="shared" si="2"/>
        <v>0</v>
      </c>
      <c r="G17" s="158"/>
      <c r="H17" s="231"/>
      <c r="I17" s="230"/>
      <c r="J17" s="212"/>
      <c r="K17" s="230"/>
      <c r="L17" s="212"/>
      <c r="M17" s="87"/>
    </row>
    <row r="18" spans="1:13" s="88" customFormat="1" ht="40.25" customHeight="1" thickBot="1">
      <c r="A18" s="85"/>
      <c r="B18" s="212" t="s">
        <v>14</v>
      </c>
      <c r="C18" s="212" t="s">
        <v>14</v>
      </c>
      <c r="D18" s="228">
        <f t="shared" si="0"/>
        <v>0</v>
      </c>
      <c r="E18" s="228">
        <f t="shared" si="1"/>
        <v>0</v>
      </c>
      <c r="F18" s="228">
        <f t="shared" si="2"/>
        <v>0</v>
      </c>
      <c r="G18" s="158"/>
      <c r="H18" s="231"/>
      <c r="I18" s="230"/>
      <c r="J18" s="212"/>
      <c r="K18" s="230"/>
      <c r="L18" s="212"/>
      <c r="M18" s="87"/>
    </row>
    <row r="19" spans="1:13" s="88" customFormat="1" ht="40.25" customHeight="1" thickBot="1">
      <c r="A19" s="85"/>
      <c r="B19" s="212" t="s">
        <v>14</v>
      </c>
      <c r="C19" s="212" t="s">
        <v>14</v>
      </c>
      <c r="D19" s="228">
        <f t="shared" si="0"/>
        <v>0</v>
      </c>
      <c r="E19" s="228">
        <f t="shared" si="1"/>
        <v>0</v>
      </c>
      <c r="F19" s="228">
        <f t="shared" si="2"/>
        <v>0</v>
      </c>
      <c r="G19" s="158"/>
      <c r="H19" s="231"/>
      <c r="I19" s="230"/>
      <c r="J19" s="212"/>
      <c r="K19" s="230"/>
      <c r="L19" s="212"/>
      <c r="M19" s="87"/>
    </row>
    <row r="20" spans="1:13" s="88" customFormat="1" ht="40.25" customHeight="1" thickBot="1">
      <c r="A20" s="85"/>
      <c r="B20" s="212" t="s">
        <v>14</v>
      </c>
      <c r="C20" s="212" t="s">
        <v>14</v>
      </c>
      <c r="D20" s="228">
        <f t="shared" si="0"/>
        <v>0</v>
      </c>
      <c r="E20" s="228">
        <f t="shared" si="1"/>
        <v>0</v>
      </c>
      <c r="F20" s="228">
        <f t="shared" si="2"/>
        <v>0</v>
      </c>
      <c r="G20" s="158"/>
      <c r="H20" s="231"/>
      <c r="I20" s="230"/>
      <c r="J20" s="212"/>
      <c r="K20" s="230"/>
      <c r="L20" s="212"/>
      <c r="M20" s="87"/>
    </row>
    <row r="21" spans="1:13" s="88" customFormat="1" ht="40.25" customHeight="1" thickBot="1">
      <c r="A21" s="85"/>
      <c r="B21" s="212" t="s">
        <v>14</v>
      </c>
      <c r="C21" s="212" t="s">
        <v>14</v>
      </c>
      <c r="D21" s="228">
        <f t="shared" si="0"/>
        <v>0</v>
      </c>
      <c r="E21" s="228">
        <f t="shared" si="1"/>
        <v>0</v>
      </c>
      <c r="F21" s="228">
        <f t="shared" si="2"/>
        <v>0</v>
      </c>
      <c r="G21" s="158"/>
      <c r="H21" s="231"/>
      <c r="I21" s="230"/>
      <c r="J21" s="212"/>
      <c r="K21" s="230"/>
      <c r="L21" s="212"/>
      <c r="M21" s="87"/>
    </row>
    <row r="22" spans="1:13" s="88" customFormat="1" ht="40.25" customHeight="1" thickBot="1">
      <c r="A22" s="85"/>
      <c r="B22" s="212" t="s">
        <v>14</v>
      </c>
      <c r="C22" s="212" t="s">
        <v>14</v>
      </c>
      <c r="D22" s="228">
        <f t="shared" si="0"/>
        <v>0</v>
      </c>
      <c r="E22" s="228">
        <f t="shared" si="1"/>
        <v>0</v>
      </c>
      <c r="F22" s="228">
        <f t="shared" si="2"/>
        <v>0</v>
      </c>
      <c r="G22" s="158"/>
      <c r="H22" s="231"/>
      <c r="I22" s="230"/>
      <c r="J22" s="212"/>
      <c r="K22" s="230"/>
      <c r="L22" s="212"/>
      <c r="M22" s="87"/>
    </row>
    <row r="23" spans="1:13" s="88" customFormat="1" ht="40.25" customHeight="1" thickBot="1">
      <c r="A23" s="85"/>
      <c r="B23" s="212" t="s">
        <v>14</v>
      </c>
      <c r="C23" s="212" t="s">
        <v>14</v>
      </c>
      <c r="D23" s="228">
        <f t="shared" si="0"/>
        <v>0</v>
      </c>
      <c r="E23" s="228">
        <f t="shared" si="1"/>
        <v>0</v>
      </c>
      <c r="F23" s="228">
        <f t="shared" si="2"/>
        <v>0</v>
      </c>
      <c r="G23" s="158"/>
      <c r="H23" s="231"/>
      <c r="I23" s="230"/>
      <c r="J23" s="212"/>
      <c r="K23" s="230"/>
      <c r="L23" s="212"/>
      <c r="M23" s="87"/>
    </row>
    <row r="24" spans="1:13" s="88" customFormat="1" ht="40.25" customHeight="1" thickBot="1">
      <c r="A24" s="85"/>
      <c r="B24" s="212" t="s">
        <v>14</v>
      </c>
      <c r="C24" s="212" t="s">
        <v>14</v>
      </c>
      <c r="D24" s="228">
        <f t="shared" si="0"/>
        <v>0</v>
      </c>
      <c r="E24" s="228">
        <f t="shared" si="1"/>
        <v>0</v>
      </c>
      <c r="F24" s="228">
        <f t="shared" si="2"/>
        <v>0</v>
      </c>
      <c r="G24" s="158"/>
      <c r="H24" s="231"/>
      <c r="I24" s="230"/>
      <c r="J24" s="212"/>
      <c r="K24" s="230"/>
      <c r="L24" s="212"/>
      <c r="M24" s="87"/>
    </row>
    <row r="25" spans="1:13" s="88" customFormat="1" ht="40.25" customHeight="1" thickBot="1">
      <c r="A25" s="85"/>
      <c r="B25" s="212" t="s">
        <v>14</v>
      </c>
      <c r="C25" s="212" t="s">
        <v>14</v>
      </c>
      <c r="D25" s="228">
        <f t="shared" si="0"/>
        <v>0</v>
      </c>
      <c r="E25" s="228">
        <f t="shared" si="1"/>
        <v>0</v>
      </c>
      <c r="F25" s="228">
        <f t="shared" si="2"/>
        <v>0</v>
      </c>
      <c r="G25" s="158"/>
      <c r="H25" s="231"/>
      <c r="I25" s="230"/>
      <c r="J25" s="212"/>
      <c r="K25" s="230"/>
      <c r="L25" s="212"/>
      <c r="M25" s="87"/>
    </row>
    <row r="26" spans="1:13" s="88" customFormat="1" ht="40.25" customHeight="1" thickBot="1">
      <c r="A26" s="85"/>
      <c r="B26" s="212" t="s">
        <v>14</v>
      </c>
      <c r="C26" s="212" t="s">
        <v>14</v>
      </c>
      <c r="D26" s="228">
        <f t="shared" si="0"/>
        <v>0</v>
      </c>
      <c r="E26" s="228">
        <f t="shared" si="1"/>
        <v>0</v>
      </c>
      <c r="F26" s="228">
        <f t="shared" si="2"/>
        <v>0</v>
      </c>
      <c r="G26" s="158"/>
      <c r="H26" s="231"/>
      <c r="I26" s="230"/>
      <c r="J26" s="212"/>
      <c r="K26" s="230"/>
      <c r="L26" s="212"/>
      <c r="M26" s="87"/>
    </row>
    <row r="27" spans="1:13" s="88" customFormat="1" ht="40.25" customHeight="1" thickBot="1">
      <c r="A27" s="85"/>
      <c r="B27" s="212" t="s">
        <v>14</v>
      </c>
      <c r="C27" s="212" t="s">
        <v>14</v>
      </c>
      <c r="D27" s="228">
        <f t="shared" si="0"/>
        <v>0</v>
      </c>
      <c r="E27" s="228">
        <f t="shared" si="1"/>
        <v>0</v>
      </c>
      <c r="F27" s="228">
        <f t="shared" si="2"/>
        <v>0</v>
      </c>
      <c r="G27" s="158"/>
      <c r="H27" s="231"/>
      <c r="I27" s="230"/>
      <c r="J27" s="212"/>
      <c r="K27" s="230"/>
      <c r="L27" s="212"/>
      <c r="M27" s="87"/>
    </row>
    <row r="28" spans="1:13" s="88" customFormat="1" ht="40.25" customHeight="1" thickBot="1">
      <c r="A28" s="85"/>
      <c r="B28" s="212" t="s">
        <v>14</v>
      </c>
      <c r="C28" s="212" t="s">
        <v>14</v>
      </c>
      <c r="D28" s="228">
        <f t="shared" si="0"/>
        <v>0</v>
      </c>
      <c r="E28" s="228">
        <f t="shared" si="1"/>
        <v>0</v>
      </c>
      <c r="F28" s="228">
        <f t="shared" si="2"/>
        <v>0</v>
      </c>
      <c r="G28" s="158"/>
      <c r="H28" s="231"/>
      <c r="I28" s="230"/>
      <c r="J28" s="212"/>
      <c r="K28" s="230"/>
      <c r="L28" s="212"/>
      <c r="M28" s="87"/>
    </row>
    <row r="29" spans="1:13" s="88" customFormat="1" ht="40.25" customHeight="1" thickBot="1">
      <c r="A29" s="85"/>
      <c r="B29" s="212" t="s">
        <v>14</v>
      </c>
      <c r="C29" s="212" t="s">
        <v>14</v>
      </c>
      <c r="D29" s="228">
        <f t="shared" si="0"/>
        <v>0</v>
      </c>
      <c r="E29" s="228">
        <f t="shared" si="1"/>
        <v>0</v>
      </c>
      <c r="F29" s="228">
        <f t="shared" si="2"/>
        <v>0</v>
      </c>
      <c r="G29" s="158"/>
      <c r="H29" s="231"/>
      <c r="I29" s="230"/>
      <c r="J29" s="212"/>
      <c r="K29" s="230"/>
      <c r="L29" s="212"/>
      <c r="M29" s="87"/>
    </row>
    <row r="30" spans="1:13" s="88" customFormat="1" ht="40.25" customHeight="1" thickBot="1">
      <c r="A30" s="85"/>
      <c r="B30" s="212" t="s">
        <v>14</v>
      </c>
      <c r="C30" s="212" t="s">
        <v>14</v>
      </c>
      <c r="D30" s="228">
        <f t="shared" si="0"/>
        <v>0</v>
      </c>
      <c r="E30" s="228">
        <f t="shared" si="1"/>
        <v>0</v>
      </c>
      <c r="F30" s="228">
        <f t="shared" si="2"/>
        <v>0</v>
      </c>
      <c r="G30" s="158"/>
      <c r="H30" s="231"/>
      <c r="I30" s="230"/>
      <c r="J30" s="212"/>
      <c r="K30" s="230"/>
      <c r="L30" s="212"/>
      <c r="M30" s="87"/>
    </row>
    <row r="31" spans="1:13" s="88" customFormat="1" ht="40.25" customHeight="1" thickBot="1">
      <c r="A31" s="85"/>
      <c r="B31" s="212" t="s">
        <v>14</v>
      </c>
      <c r="C31" s="212" t="s">
        <v>14</v>
      </c>
      <c r="D31" s="228">
        <f t="shared" si="0"/>
        <v>0</v>
      </c>
      <c r="E31" s="228">
        <f t="shared" si="1"/>
        <v>0</v>
      </c>
      <c r="F31" s="228">
        <f t="shared" si="2"/>
        <v>0</v>
      </c>
      <c r="G31" s="158"/>
      <c r="H31" s="231"/>
      <c r="I31" s="230"/>
      <c r="J31" s="212"/>
      <c r="K31" s="230"/>
      <c r="L31" s="212"/>
      <c r="M31" s="87"/>
    </row>
    <row r="32" spans="1:13" ht="15" hidden="1" customHeight="1">
      <c r="A32" s="78"/>
      <c r="B32" s="95"/>
      <c r="C32" s="95"/>
      <c r="D32" s="95"/>
      <c r="E32" s="95"/>
      <c r="F32" s="95"/>
      <c r="G32" s="95"/>
      <c r="H32" s="95"/>
      <c r="I32" s="95"/>
      <c r="J32" s="95"/>
      <c r="K32" s="95"/>
      <c r="L32" s="95"/>
      <c r="M32" s="86"/>
    </row>
    <row r="33"/>
    <row r="34"/>
    <row r="35"/>
    <row r="36"/>
  </sheetData>
  <sheetProtection algorithmName="SHA-512" hashValue="Bt+mFcdRZcMsBahTGOaj2p7a3M0rj6n5WC93ynRivJhMdT3X1soWBof741oFqhtmkNPUAJI7X2AMSZPBSeZc2A==" saltValue="Xe5vOBlsDQ/HPk2xVpe/9A==" spinCount="100000" sheet="1" objects="1" scenarios="1"/>
  <mergeCells count="1">
    <mergeCell ref="B4:L4"/>
  </mergeCells>
  <conditionalFormatting sqref="A4:B4 M4:M32">
    <cfRule type="expression" dxfId="8" priority="10">
      <formula>$B$3="You do not need to fill in details on this form"</formula>
    </cfRule>
  </conditionalFormatting>
  <conditionalFormatting sqref="A5:L32">
    <cfRule type="expression" dxfId="7" priority="3">
      <formula>$B$3="You do not need to fill in details on this form"</formula>
    </cfRule>
  </conditionalFormatting>
  <dataValidations count="8">
    <dataValidation type="custom" allowBlank="1" showInputMessage="1" showErrorMessage="1" prompt="Enter quantity with up to 3 decimal places" sqref="H8:H31" xr:uid="{00000000-0002-0000-1300-000000000000}">
      <formula1>AND(ISNUMBER(H8),H8&gt;0)</formula1>
    </dataValidation>
    <dataValidation type="textLength" operator="lessThan" allowBlank="1" showInputMessage="1" showErrorMessage="1" prompt="Undertaking which exported the HFC._x000a_Max length is 100 characters" sqref="I7:I31" xr:uid="{00000000-0002-0000-1300-000001000000}">
      <formula1>101</formula1>
    </dataValidation>
    <dataValidation type="textLength" operator="lessThan" allowBlank="1" showInputMessage="1" showErrorMessage="1" prompt="Undertaking which imported the HFC._x000a_Max length is 100 characters" sqref="K7:K31" xr:uid="{00000000-0002-0000-1300-000002000000}">
      <formula1>101</formula1>
    </dataValidation>
    <dataValidation type="whole" operator="lessThanOrEqual" allowBlank="1" showInputMessage="1" showErrorMessage="1" prompt="Enter year in format nnnn" sqref="J7:J31 L7:L31" xr:uid="{00000000-0002-0000-1300-000003000000}">
      <formula1>Current_Year</formula1>
    </dataValidation>
    <dataValidation type="list" showInputMessage="1" showErrorMessage="1" sqref="C7:C31" xr:uid="{00000000-0002-0000-1300-000004000000}">
      <formula1>INDIRECT($B7)</formula1>
    </dataValidation>
    <dataValidation type="list" showInputMessage="1" showErrorMessage="1" sqref="B7:B31" xr:uid="{00000000-0002-0000-1300-000005000000}">
      <formula1>R_Chemical_Group</formula1>
    </dataValidation>
    <dataValidation type="custom" allowBlank="1" showInputMessage="1" showErrorMessage="1" prompt="Enter quantity with up to 3 decimal places" sqref="H7" xr:uid="{00000000-0002-0000-1300-000006000000}">
      <formula1>AND(ISNUMBER(H7),H7&gt;=0)</formula1>
    </dataValidation>
    <dataValidation type="list" allowBlank="1" showInputMessage="1" showErrorMessage="1" sqref="G7:G31" xr:uid="{5E25B299-2F35-4379-B223-8DA74EA69A64}">
      <formula1>yes_no</formula1>
    </dataValidation>
  </dataValidations>
  <hyperlinks>
    <hyperlink ref="H6" location="Glos_12A" display="12A - Amount of HFCs charged into the imported equipment, released by customs for free circulation in the UK, for which the HFCs had previously been exported from the UK and which had been subject to the HFC quota limitation for placing on the UK market" xr:uid="{00000000-0004-0000-1300-000000000000}"/>
    <hyperlink ref="G6" location="Glos_non_HFC" display="If a non-HFC reported as a single substance:  Has this substance been included in a blend containing HFCs? (if left blank it is assumed that the substance is within a blend)" xr:uid="{6E1244EC-907B-41BE-BBA2-D2C1D2CA6973}"/>
  </hyperlinks>
  <pageMargins left="0.7" right="0.7" top="0.75" bottom="0.75" header="0.3" footer="0.3"/>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1" stopIfTrue="1" id="{3391DDE9-8DFD-4F1A-92F1-FF5CC3DAE2EE}">
            <xm:f>B7='Reference Data'!$E$5</xm:f>
            <x14:dxf>
              <fill>
                <patternFill patternType="mediumGray"/>
              </fill>
            </x14:dxf>
          </x14:cfRule>
          <x14:cfRule type="expression" priority="2" stopIfTrue="1" id="{E95CD737-A668-45FD-A490-A9BAC7C6ABD3}">
            <xm:f>B7='Reference Data'!$C$5</xm:f>
            <x14:dxf>
              <fill>
                <patternFill patternType="mediumGray"/>
              </fill>
            </x14:dxf>
          </x14:cfRule>
          <xm:sqref>G7:G31</xm:sqref>
        </x14:conditionalFormatting>
      </x14:conditionalFormattings>
    </ext>
  </extLst>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
  <dimension ref="A1:XFB135"/>
  <sheetViews>
    <sheetView workbookViewId="0">
      <selection activeCell="H5" sqref="H5"/>
    </sheetView>
  </sheetViews>
  <sheetFormatPr defaultColWidth="0" defaultRowHeight="14.5" zeroHeight="1"/>
  <cols>
    <col min="1" max="1" width="32.453125" customWidth="1"/>
    <col min="2" max="2" width="17.36328125" customWidth="1"/>
    <col min="3" max="3" width="20.36328125" customWidth="1"/>
    <col min="4" max="4" width="14.36328125" customWidth="1"/>
    <col min="5" max="5" width="18.36328125" customWidth="1"/>
    <col min="6" max="6" width="21.36328125" customWidth="1"/>
    <col min="7" max="7" width="23.36328125" customWidth="1"/>
    <col min="8" max="8" width="19.6328125" customWidth="1"/>
    <col min="9" max="9" width="20.36328125" customWidth="1"/>
    <col min="10" max="10" width="8.6328125" hidden="1" customWidth="1"/>
    <col min="11" max="11" width="0" hidden="1" customWidth="1"/>
    <col min="12" max="16382" width="8.6328125" hidden="1"/>
    <col min="16383" max="16384" width="0.36328125" customWidth="1"/>
  </cols>
  <sheetData>
    <row r="1" spans="1:9" ht="45.65" customHeight="1">
      <c r="A1" s="73" t="s">
        <v>0</v>
      </c>
      <c r="B1" s="74"/>
      <c r="C1" s="74"/>
      <c r="D1" s="74"/>
      <c r="E1" s="74"/>
      <c r="F1" s="74"/>
      <c r="G1" s="76"/>
      <c r="H1" s="76"/>
      <c r="I1" s="76"/>
    </row>
    <row r="2" spans="1:9" ht="23.75" customHeight="1">
      <c r="A2" s="199" t="s">
        <v>298</v>
      </c>
      <c r="B2" s="83"/>
      <c r="C2" s="83"/>
      <c r="D2" s="83"/>
      <c r="E2" s="83"/>
      <c r="F2" s="83"/>
      <c r="G2" s="83"/>
      <c r="H2" s="83"/>
      <c r="I2" s="83"/>
    </row>
    <row r="3" spans="1:9" ht="18">
      <c r="A3" s="263" t="s">
        <v>299</v>
      </c>
      <c r="B3" s="83"/>
      <c r="C3" s="83"/>
      <c r="D3" s="83"/>
      <c r="E3" s="83"/>
      <c r="F3" s="83"/>
      <c r="G3" s="83"/>
      <c r="H3" s="83"/>
      <c r="I3" s="83"/>
    </row>
    <row r="4" spans="1:9" ht="18">
      <c r="A4" s="83"/>
      <c r="B4" s="83"/>
      <c r="C4" s="83"/>
      <c r="D4" s="83"/>
      <c r="E4" s="83"/>
      <c r="F4" s="83"/>
      <c r="G4" s="83"/>
      <c r="H4" s="83"/>
      <c r="I4" s="83"/>
    </row>
    <row r="5" spans="1:9" ht="132" customHeight="1" thickBot="1">
      <c r="A5" s="167" t="s">
        <v>53</v>
      </c>
      <c r="B5" s="200" t="s">
        <v>300</v>
      </c>
      <c r="C5" s="200" t="s">
        <v>301</v>
      </c>
      <c r="D5" s="189" t="s">
        <v>302</v>
      </c>
      <c r="E5" s="189" t="s">
        <v>303</v>
      </c>
      <c r="F5" s="189" t="s">
        <v>304</v>
      </c>
      <c r="G5" s="189" t="s">
        <v>305</v>
      </c>
      <c r="H5" s="202" t="s">
        <v>306</v>
      </c>
      <c r="I5" s="202" t="s">
        <v>307</v>
      </c>
    </row>
    <row r="6" spans="1:9" ht="16" thickBot="1">
      <c r="A6" s="276" t="s">
        <v>308</v>
      </c>
      <c r="B6" s="237">
        <f>(SUMIF(Producers!C:C,Summary!A6,Producers!Y:Y))+(SUMIF(Importers!C:C,Summary!A6,Importers!H:H))+(SUMIF(Producers_and_importers_stocks!C:C,Summary!A6,Producers_and_importers_stocks!J:J))-(SUMIF(Exporters!C:C,Summary!A6,Exporters!J:J))-(SUMIF(Producers_and_importers_stocks!C:C,Summary!A6,Producers_and_importers_stocks!O:O))   -    (SUMIF(Importers!C:C,Summary!A6,Importers!J:J))</f>
        <v>0</v>
      </c>
      <c r="C6" s="237">
        <f>IFERROR(B6-(SUMIF(Exempt!C:C,Summary!A6,Exempt!T:T)),"")</f>
        <v>0</v>
      </c>
      <c r="D6" s="237">
        <f>(SUMIF(Producers!C:C,A6,Producers!Y:Y))+(SUMIF(Importers!C:C,A6,Importers!H:H))-(SUMIF(Exporters!C:C,A6,Exporters!J:J))+(SUMIF(Producers_and_importers_stocks!C:C,A6,Producers_and_importers_stocks!I:I))-(SUMIF(Producers_and_importers_stocks!C:C,A6,Producers_and_importers_stocks!N:N))+(SUMIF(Producers_and_importers_stocks!C:C,A6,Producers_and_importers_stocks!R:R))</f>
        <v>0</v>
      </c>
      <c r="E6" s="237">
        <f>(SUMIF(Products_or_equipment_A!C:C,A6,Products_or_equipment_A!I:I))+(SUMIF(Products_or_equipment_B!C:C,A6,Products_or_equipment_B!I:I))+(SUMIF(Products_or_equipment_CDE!C:C,A6,Products_or_equipment_CDE!I:I))+(SUMIF(Products_or_equipment_CDE!C:C,A6,Products_or_equipment_CDE!K:K))+(SUMIF(Products_or_equipment_CDE!C:C,A6,Products_or_equipment_CDE!V:V))+(SUMIF(Products_or_equipment_FG!C:C,A6,Products_or_equipment_FG!S:S))</f>
        <v>0</v>
      </c>
      <c r="F6" s="237">
        <f>(SUMIF(Products_or_equipment_HI!C:C,A6,Products_or_equipment_HI!G:G))+(SUMIF(Products_or_equipment_HI!C:C,A6,Products_or_equipment_HI!R:R))+(SUMIF('Products_or_equipment_J-Q'!C:C,A6,'Products_or_equipment_J-Q'!H:H))+(SUMIF('Products_or_equipment_J-Q'!C:C,A6,'Products_or_equipment_J-Q'!J:J))+(SUMIF('Products_or_equipment_J-Q'!C:C,A6,'Products_or_equipment_J-Q'!L:L))+(SUMIF('Products_or_equipment_J-Q'!C:C,A6,'Products_or_equipment_J-Q'!N:N))+(SUMIF('Products_or_equipment_J-Q'!C:C,A6,'Products_or_equipment_J-Q'!P:P))+(SUMIF('Products_or_equipment_J-Q'!C:C,A6,'Products_or_equipment_J-Q'!R:R))+(SUMIF('Products_or_equipment_J-Q'!C:C,A6,'Products_or_equipment_J-Q'!T:T))+E6</f>
        <v>0</v>
      </c>
      <c r="G6" s="237">
        <f>E6-(SUMIF(Equip_import_use_export_gas!C:C,A6,Equip_import_use_export_gas!H:H))</f>
        <v>0</v>
      </c>
      <c r="H6" s="238">
        <f>IFERROR(C6*(VLOOKUP(A6,'Reference Data'!$AI$7:$AJ$131,2,FALSE)),"")</f>
        <v>0</v>
      </c>
      <c r="I6" s="238">
        <f>G6*VLOOKUP(A6,'Reference Data'!$AI$7:$AJ$131,2,FALSE)</f>
        <v>0</v>
      </c>
    </row>
    <row r="7" spans="1:9" ht="16" thickBot="1">
      <c r="A7" s="276" t="s">
        <v>309</v>
      </c>
      <c r="B7" s="237">
        <f>(SUMIF(Producers!C:C,Summary!A7,Producers!Y:Y))+(SUMIF(Importers!C:C,Summary!A7,Importers!H:H))+(SUMIF(Producers_and_importers_stocks!C:C,Summary!A7,Producers_and_importers_stocks!J:J))-(SUMIF(Exporters!C:C,Summary!A7,Exporters!J:J))-(SUMIF(Producers_and_importers_stocks!C:C,Summary!A7,Producers_and_importers_stocks!O:O))   -    (SUMIF(Importers!C:C,Summary!A7,Importers!J:J))</f>
        <v>0</v>
      </c>
      <c r="C7" s="237">
        <f>IFERROR(B7-(SUMIF(Exempt!C:C,Summary!A7,Exempt!T:T)),"")</f>
        <v>0</v>
      </c>
      <c r="D7" s="237">
        <f>(SUMIF(Producers!C:C,A7,Producers!Y:Y))+(SUMIF(Importers!C:C,A7,Importers!H:H))-(SUMIF(Exporters!C:C,A7,Exporters!J:J))+(SUMIF(Producers_and_importers_stocks!C:C,A7,Producers_and_importers_stocks!I:I))-(SUMIF(Producers_and_importers_stocks!C:C,A7,Producers_and_importers_stocks!N:N))+(SUMIF(Producers_and_importers_stocks!C:C,A7,Producers_and_importers_stocks!R:R))</f>
        <v>0</v>
      </c>
      <c r="E7" s="237">
        <f>(SUMIF(Products_or_equipment_A!C:C,A7,Products_or_equipment_A!I:I))+(SUMIF(Products_or_equipment_B!C:C,A7,Products_or_equipment_B!I:I))+(SUMIF(Products_or_equipment_CDE!C:C,A7,Products_or_equipment_CDE!I:I))+(SUMIF(Products_or_equipment_CDE!C:C,A7,Products_or_equipment_CDE!K:K))+(SUMIF(Products_or_equipment_CDE!C:C,A7,Products_or_equipment_CDE!V:V))+(SUMIF(Products_or_equipment_FG!C:C,A7,Products_or_equipment_FG!S:S))</f>
        <v>0</v>
      </c>
      <c r="F7" s="237">
        <f>(SUMIF(Products_or_equipment_HI!C:C,A7,Products_or_equipment_HI!G:G))+(SUMIF(Products_or_equipment_HI!C:C,A7,Products_or_equipment_HI!R:R))+(SUMIF('Products_or_equipment_J-Q'!C:C,A7,'Products_or_equipment_J-Q'!H:H))+(SUMIF('Products_or_equipment_J-Q'!C:C,A7,'Products_or_equipment_J-Q'!J:J))+(SUMIF('Products_or_equipment_J-Q'!C:C,A7,'Products_or_equipment_J-Q'!L:L))+(SUMIF('Products_or_equipment_J-Q'!C:C,A7,'Products_or_equipment_J-Q'!N:N))+(SUMIF('Products_or_equipment_J-Q'!C:C,A7,'Products_or_equipment_J-Q'!P:P))+(SUMIF('Products_or_equipment_J-Q'!C:C,A7,'Products_or_equipment_J-Q'!R:R))+(SUMIF('Products_or_equipment_J-Q'!C:C,A7,'Products_or_equipment_J-Q'!T:T))+E7</f>
        <v>0</v>
      </c>
      <c r="G7" s="237">
        <f>E7-(SUMIF(Equip_import_use_export_gas!C:C,A7,Equip_import_use_export_gas!H:H))</f>
        <v>0</v>
      </c>
      <c r="H7" s="238">
        <f>IFERROR(C7*(VLOOKUP(A7,'Reference Data'!$AI$7:$AJ$131,2,FALSE)),"")</f>
        <v>0</v>
      </c>
      <c r="I7" s="238">
        <f>G7*VLOOKUP(A7,'Reference Data'!$AI$7:$AJ$131,2,FALSE)</f>
        <v>0</v>
      </c>
    </row>
    <row r="8" spans="1:9" ht="16" thickBot="1">
      <c r="A8" s="276" t="s">
        <v>310</v>
      </c>
      <c r="B8" s="237">
        <f>(SUMIF(Producers!C:C,Summary!A8,Producers!Y:Y))+(SUMIF(Importers!C:C,Summary!A8,Importers!H:H))+(SUMIF(Producers_and_importers_stocks!C:C,Summary!A8,Producers_and_importers_stocks!J:J))-(SUMIF(Exporters!C:C,Summary!A8,Exporters!J:J))-(SUMIF(Producers_and_importers_stocks!C:C,Summary!A8,Producers_and_importers_stocks!O:O))   -    (SUMIF(Importers!C:C,Summary!A8,Importers!J:J))</f>
        <v>0</v>
      </c>
      <c r="C8" s="237">
        <f>IFERROR(B8-(SUMIF(Exempt!C:C,Summary!A8,Exempt!T:T)),"")</f>
        <v>0</v>
      </c>
      <c r="D8" s="237">
        <f>(SUMIF(Producers!C:C,A8,Producers!Y:Y))+(SUMIF(Importers!C:C,A8,Importers!H:H))-(SUMIF(Exporters!C:C,A8,Exporters!J:J))+(SUMIF(Producers_and_importers_stocks!C:C,A8,Producers_and_importers_stocks!I:I))-(SUMIF(Producers_and_importers_stocks!C:C,A8,Producers_and_importers_stocks!N:N))+(SUMIF(Producers_and_importers_stocks!C:C,A8,Producers_and_importers_stocks!R:R))</f>
        <v>0</v>
      </c>
      <c r="E8" s="237">
        <f>(SUMIF(Products_or_equipment_A!C:C,A8,Products_or_equipment_A!I:I))+(SUMIF(Products_or_equipment_B!C:C,A8,Products_or_equipment_B!I:I))+(SUMIF(Products_or_equipment_CDE!C:C,A8,Products_or_equipment_CDE!I:I))+(SUMIF(Products_or_equipment_CDE!C:C,A8,Products_or_equipment_CDE!K:K))+(SUMIF(Products_or_equipment_CDE!C:C,A8,Products_or_equipment_CDE!V:V))+(SUMIF(Products_or_equipment_FG!C:C,A8,Products_or_equipment_FG!S:S))</f>
        <v>0</v>
      </c>
      <c r="F8" s="237">
        <f>(SUMIF(Products_or_equipment_HI!C:C,A8,Products_or_equipment_HI!G:G))+(SUMIF(Products_or_equipment_HI!C:C,A8,Products_or_equipment_HI!R:R))+(SUMIF('Products_or_equipment_J-Q'!C:C,A8,'Products_or_equipment_J-Q'!H:H))+(SUMIF('Products_or_equipment_J-Q'!C:C,A8,'Products_or_equipment_J-Q'!J:J))+(SUMIF('Products_or_equipment_J-Q'!C:C,A8,'Products_or_equipment_J-Q'!L:L))+(SUMIF('Products_or_equipment_J-Q'!C:C,A8,'Products_or_equipment_J-Q'!N:N))+(SUMIF('Products_or_equipment_J-Q'!C:C,A8,'Products_or_equipment_J-Q'!P:P))+(SUMIF('Products_or_equipment_J-Q'!C:C,A8,'Products_or_equipment_J-Q'!R:R))+(SUMIF('Products_or_equipment_J-Q'!C:C,A8,'Products_or_equipment_J-Q'!T:T))+E8</f>
        <v>0</v>
      </c>
      <c r="G8" s="237">
        <f>E8-(SUMIF(Equip_import_use_export_gas!C:C,A8,Equip_import_use_export_gas!H:H))</f>
        <v>0</v>
      </c>
      <c r="H8" s="238">
        <f>IFERROR(C8*(VLOOKUP(A8,'Reference Data'!$AI$7:$AJ$131,2,FALSE)),"")</f>
        <v>0</v>
      </c>
      <c r="I8" s="238">
        <f>G8*VLOOKUP(A8,'Reference Data'!$AI$7:$AJ$131,2,FALSE)</f>
        <v>0</v>
      </c>
    </row>
    <row r="9" spans="1:9" ht="16" thickBot="1">
      <c r="A9" s="276" t="s">
        <v>311</v>
      </c>
      <c r="B9" s="237">
        <f>(SUMIF(Producers!C:C,Summary!A9,Producers!Y:Y))+(SUMIF(Importers!C:C,Summary!A9,Importers!H:H))+(SUMIF(Producers_and_importers_stocks!C:C,Summary!A9,Producers_and_importers_stocks!J:J))-(SUMIF(Exporters!C:C,Summary!A9,Exporters!J:J))-(SUMIF(Producers_and_importers_stocks!C:C,Summary!A9,Producers_and_importers_stocks!O:O))   -    (SUMIF(Importers!C:C,Summary!A9,Importers!J:J))</f>
        <v>0</v>
      </c>
      <c r="C9" s="237">
        <f>IFERROR(B9-(SUMIF(Exempt!C:C,Summary!A9,Exempt!T:T)),"")</f>
        <v>0</v>
      </c>
      <c r="D9" s="237">
        <f>(SUMIF(Producers!C:C,A9,Producers!Y:Y))+(SUMIF(Importers!C:C,A9,Importers!H:H))-(SUMIF(Exporters!C:C,A9,Exporters!J:J))+(SUMIF(Producers_and_importers_stocks!C:C,A9,Producers_and_importers_stocks!I:I))-(SUMIF(Producers_and_importers_stocks!C:C,A9,Producers_and_importers_stocks!N:N))+(SUMIF(Producers_and_importers_stocks!C:C,A9,Producers_and_importers_stocks!R:R))</f>
        <v>0</v>
      </c>
      <c r="E9" s="237">
        <f>(SUMIF(Products_or_equipment_A!C:C,A9,Products_or_equipment_A!I:I))+(SUMIF(Products_or_equipment_B!C:C,A9,Products_or_equipment_B!I:I))+(SUMIF(Products_or_equipment_CDE!C:C,A9,Products_or_equipment_CDE!I:I))+(SUMIF(Products_or_equipment_CDE!C:C,A9,Products_or_equipment_CDE!K:K))+(SUMIF(Products_or_equipment_CDE!C:C,A9,Products_or_equipment_CDE!V:V))+(SUMIF(Products_or_equipment_FG!C:C,A9,Products_or_equipment_FG!S:S))</f>
        <v>0</v>
      </c>
      <c r="F9" s="237">
        <f>(SUMIF(Products_or_equipment_HI!C:C,A9,Products_or_equipment_HI!G:G))+(SUMIF(Products_or_equipment_HI!C:C,A9,Products_or_equipment_HI!R:R))+(SUMIF('Products_or_equipment_J-Q'!C:C,A9,'Products_or_equipment_J-Q'!H:H))+(SUMIF('Products_or_equipment_J-Q'!C:C,A9,'Products_or_equipment_J-Q'!J:J))+(SUMIF('Products_or_equipment_J-Q'!C:C,A9,'Products_or_equipment_J-Q'!L:L))+(SUMIF('Products_or_equipment_J-Q'!C:C,A9,'Products_or_equipment_J-Q'!N:N))+(SUMIF('Products_or_equipment_J-Q'!C:C,A9,'Products_or_equipment_J-Q'!P:P))+(SUMIF('Products_or_equipment_J-Q'!C:C,A9,'Products_or_equipment_J-Q'!R:R))+(SUMIF('Products_or_equipment_J-Q'!C:C,A9,'Products_or_equipment_J-Q'!T:T))+E9</f>
        <v>0</v>
      </c>
      <c r="G9" s="237">
        <f>E9-(SUMIF(Equip_import_use_export_gas!C:C,A9,Equip_import_use_export_gas!H:H))</f>
        <v>0</v>
      </c>
      <c r="H9" s="238">
        <f>IFERROR(C9*(VLOOKUP(A9,'Reference Data'!$AI$7:$AJ$131,2,FALSE)),"")</f>
        <v>0</v>
      </c>
      <c r="I9" s="238">
        <f>G9*VLOOKUP(A9,'Reference Data'!$AI$7:$AJ$131,2,FALSE)</f>
        <v>0</v>
      </c>
    </row>
    <row r="10" spans="1:9" ht="16" thickBot="1">
      <c r="A10" s="276" t="s">
        <v>312</v>
      </c>
      <c r="B10" s="237">
        <f>(SUMIF(Producers!C:C,Summary!A10,Producers!Y:Y))+(SUMIF(Importers!C:C,Summary!A10,Importers!H:H))+(SUMIF(Producers_and_importers_stocks!C:C,Summary!A10,Producers_and_importers_stocks!J:J))-(SUMIF(Exporters!C:C,Summary!A10,Exporters!J:J))-(SUMIF(Producers_and_importers_stocks!C:C,Summary!A10,Producers_and_importers_stocks!O:O))   -    (SUMIF(Importers!C:C,Summary!A10,Importers!J:J))</f>
        <v>0</v>
      </c>
      <c r="C10" s="237">
        <f>IFERROR(B10-(SUMIF(Exempt!C:C,Summary!A10,Exempt!T:T)),"")</f>
        <v>0</v>
      </c>
      <c r="D10" s="237">
        <f>(SUMIF(Producers!C:C,A10,Producers!Y:Y))+(SUMIF(Importers!C:C,A10,Importers!H:H))-(SUMIF(Exporters!C:C,A10,Exporters!J:J))+(SUMIF(Producers_and_importers_stocks!C:C,A10,Producers_and_importers_stocks!I:I))-(SUMIF(Producers_and_importers_stocks!C:C,A10,Producers_and_importers_stocks!N:N))+(SUMIF(Producers_and_importers_stocks!C:C,A10,Producers_and_importers_stocks!R:R))</f>
        <v>0</v>
      </c>
      <c r="E10" s="237">
        <f>(SUMIF(Products_or_equipment_A!C:C,A10,Products_or_equipment_A!I:I))+(SUMIF(Products_or_equipment_B!C:C,A10,Products_or_equipment_B!I:I))+(SUMIF(Products_or_equipment_CDE!C:C,A10,Products_or_equipment_CDE!I:I))+(SUMIF(Products_or_equipment_CDE!C:C,A10,Products_or_equipment_CDE!K:K))+(SUMIF(Products_or_equipment_CDE!C:C,A10,Products_or_equipment_CDE!V:V))+(SUMIF(Products_or_equipment_FG!C:C,A10,Products_or_equipment_FG!S:S))</f>
        <v>0</v>
      </c>
      <c r="F10" s="237">
        <f>(SUMIF(Products_or_equipment_HI!C:C,A10,Products_or_equipment_HI!G:G))+(SUMIF(Products_or_equipment_HI!C:C,A10,Products_or_equipment_HI!R:R))+(SUMIF('Products_or_equipment_J-Q'!C:C,A10,'Products_or_equipment_J-Q'!H:H))+(SUMIF('Products_or_equipment_J-Q'!C:C,A10,'Products_or_equipment_J-Q'!J:J))+(SUMIF('Products_or_equipment_J-Q'!C:C,A10,'Products_or_equipment_J-Q'!L:L))+(SUMIF('Products_or_equipment_J-Q'!C:C,A10,'Products_or_equipment_J-Q'!N:N))+(SUMIF('Products_or_equipment_J-Q'!C:C,A10,'Products_or_equipment_J-Q'!P:P))+(SUMIF('Products_or_equipment_J-Q'!C:C,A10,'Products_or_equipment_J-Q'!R:R))+(SUMIF('Products_or_equipment_J-Q'!C:C,A10,'Products_or_equipment_J-Q'!T:T))+E10</f>
        <v>0</v>
      </c>
      <c r="G10" s="237">
        <f>E10-(SUMIF(Equip_import_use_export_gas!C:C,A10,Equip_import_use_export_gas!H:H))</f>
        <v>0</v>
      </c>
      <c r="H10" s="238">
        <f>IFERROR(C10*(VLOOKUP(A10,'Reference Data'!$AI$7:$AJ$131,2,FALSE)),"")</f>
        <v>0</v>
      </c>
      <c r="I10" s="238">
        <f>G10*VLOOKUP(A10,'Reference Data'!$AI$7:$AJ$131,2,FALSE)</f>
        <v>0</v>
      </c>
    </row>
    <row r="11" spans="1:9" ht="16" thickBot="1">
      <c r="A11" s="276" t="s">
        <v>313</v>
      </c>
      <c r="B11" s="237">
        <f>(SUMIF(Producers!C:C,Summary!A11,Producers!Y:Y))+(SUMIF(Importers!C:C,Summary!A11,Importers!H:H))+(SUMIF(Producers_and_importers_stocks!C:C,Summary!A11,Producers_and_importers_stocks!J:J))-(SUMIF(Exporters!C:C,Summary!A11,Exporters!J:J))-(SUMIF(Producers_and_importers_stocks!C:C,Summary!A11,Producers_and_importers_stocks!O:O))   -    (SUMIF(Importers!C:C,Summary!A11,Importers!J:J))</f>
        <v>0</v>
      </c>
      <c r="C11" s="237">
        <f>IFERROR(B11-(SUMIF(Exempt!C:C,Summary!A11,Exempt!T:T)),"")</f>
        <v>0</v>
      </c>
      <c r="D11" s="237">
        <f>(SUMIF(Producers!C:C,A11,Producers!Y:Y))+(SUMIF(Importers!C:C,A11,Importers!H:H))-(SUMIF(Exporters!C:C,A11,Exporters!J:J))+(SUMIF(Producers_and_importers_stocks!C:C,A11,Producers_and_importers_stocks!I:I))-(SUMIF(Producers_and_importers_stocks!C:C,A11,Producers_and_importers_stocks!N:N))+(SUMIF(Producers_and_importers_stocks!C:C,A11,Producers_and_importers_stocks!R:R))</f>
        <v>0</v>
      </c>
      <c r="E11" s="237">
        <f>(SUMIF(Products_or_equipment_A!C:C,A11,Products_or_equipment_A!I:I))+(SUMIF(Products_or_equipment_B!C:C,A11,Products_or_equipment_B!I:I))+(SUMIF(Products_or_equipment_CDE!C:C,A11,Products_or_equipment_CDE!I:I))+(SUMIF(Products_or_equipment_CDE!C:C,A11,Products_or_equipment_CDE!K:K))+(SUMIF(Products_or_equipment_CDE!C:C,A11,Products_or_equipment_CDE!V:V))+(SUMIF(Products_or_equipment_FG!C:C,A11,Products_or_equipment_FG!S:S))</f>
        <v>0</v>
      </c>
      <c r="F11" s="237">
        <f>(SUMIF(Products_or_equipment_HI!C:C,A11,Products_or_equipment_HI!G:G))+(SUMIF(Products_or_equipment_HI!C:C,A11,Products_or_equipment_HI!R:R))+(SUMIF('Products_or_equipment_J-Q'!C:C,A11,'Products_or_equipment_J-Q'!H:H))+(SUMIF('Products_or_equipment_J-Q'!C:C,A11,'Products_or_equipment_J-Q'!J:J))+(SUMIF('Products_or_equipment_J-Q'!C:C,A11,'Products_or_equipment_J-Q'!L:L))+(SUMIF('Products_or_equipment_J-Q'!C:C,A11,'Products_or_equipment_J-Q'!N:N))+(SUMIF('Products_or_equipment_J-Q'!C:C,A11,'Products_or_equipment_J-Q'!P:P))+(SUMIF('Products_or_equipment_J-Q'!C:C,A11,'Products_or_equipment_J-Q'!R:R))+(SUMIF('Products_or_equipment_J-Q'!C:C,A11,'Products_or_equipment_J-Q'!T:T))+E11</f>
        <v>0</v>
      </c>
      <c r="G11" s="237">
        <f>E11-(SUMIF(Equip_import_use_export_gas!C:C,A11,Equip_import_use_export_gas!H:H))</f>
        <v>0</v>
      </c>
      <c r="H11" s="238">
        <f>IFERROR(C11*(VLOOKUP(A11,'Reference Data'!$AI$7:$AJ$131,2,FALSE)),"")</f>
        <v>0</v>
      </c>
      <c r="I11" s="238">
        <f>G11*VLOOKUP(A11,'Reference Data'!$AI$7:$AJ$131,2,FALSE)</f>
        <v>0</v>
      </c>
    </row>
    <row r="12" spans="1:9" ht="16" thickBot="1">
      <c r="A12" s="276" t="s">
        <v>314</v>
      </c>
      <c r="B12" s="237">
        <f>(SUMIF(Producers!C:C,Summary!A12,Producers!Y:Y))+(SUMIF(Importers!C:C,Summary!A12,Importers!H:H))+(SUMIF(Producers_and_importers_stocks!C:C,Summary!A12,Producers_and_importers_stocks!J:J))-(SUMIF(Exporters!C:C,Summary!A12,Exporters!J:J))-(SUMIF(Producers_and_importers_stocks!C:C,Summary!A12,Producers_and_importers_stocks!O:O))   -    (SUMIF(Importers!C:C,Summary!A12,Importers!J:J))</f>
        <v>0</v>
      </c>
      <c r="C12" s="237">
        <f>IFERROR(B12-(SUMIF(Exempt!C:C,Summary!A12,Exempt!T:T)),"")</f>
        <v>0</v>
      </c>
      <c r="D12" s="237">
        <f>(SUMIF(Producers!C:C,A12,Producers!Y:Y))+(SUMIF(Importers!C:C,A12,Importers!H:H))-(SUMIF(Exporters!C:C,A12,Exporters!J:J))+(SUMIF(Producers_and_importers_stocks!C:C,A12,Producers_and_importers_stocks!I:I))-(SUMIF(Producers_and_importers_stocks!C:C,A12,Producers_and_importers_stocks!N:N))+(SUMIF(Producers_and_importers_stocks!C:C,A12,Producers_and_importers_stocks!R:R))</f>
        <v>0</v>
      </c>
      <c r="E12" s="237">
        <f>(SUMIF(Products_or_equipment_A!C:C,A12,Products_or_equipment_A!I:I))+(SUMIF(Products_or_equipment_B!C:C,A12,Products_or_equipment_B!I:I))+(SUMIF(Products_or_equipment_CDE!C:C,A12,Products_or_equipment_CDE!I:I))+(SUMIF(Products_or_equipment_CDE!C:C,A12,Products_or_equipment_CDE!K:K))+(SUMIF(Products_or_equipment_CDE!C:C,A12,Products_or_equipment_CDE!V:V))+(SUMIF(Products_or_equipment_FG!C:C,A12,Products_or_equipment_FG!S:S))</f>
        <v>0</v>
      </c>
      <c r="F12" s="237">
        <f>(SUMIF(Products_or_equipment_HI!C:C,A12,Products_or_equipment_HI!G:G))+(SUMIF(Products_or_equipment_HI!C:C,A12,Products_or_equipment_HI!R:R))+(SUMIF('Products_or_equipment_J-Q'!C:C,A12,'Products_or_equipment_J-Q'!H:H))+(SUMIF('Products_or_equipment_J-Q'!C:C,A12,'Products_or_equipment_J-Q'!J:J))+(SUMIF('Products_or_equipment_J-Q'!C:C,A12,'Products_or_equipment_J-Q'!L:L))+(SUMIF('Products_or_equipment_J-Q'!C:C,A12,'Products_or_equipment_J-Q'!N:N))+(SUMIF('Products_or_equipment_J-Q'!C:C,A12,'Products_or_equipment_J-Q'!P:P))+(SUMIF('Products_or_equipment_J-Q'!C:C,A12,'Products_or_equipment_J-Q'!R:R))+(SUMIF('Products_or_equipment_J-Q'!C:C,A12,'Products_or_equipment_J-Q'!T:T))+E12</f>
        <v>0</v>
      </c>
      <c r="G12" s="237">
        <f>E12-(SUMIF(Equip_import_use_export_gas!C:C,A12,Equip_import_use_export_gas!H:H))</f>
        <v>0</v>
      </c>
      <c r="H12" s="238">
        <f>IFERROR(C12*(VLOOKUP(A12,'Reference Data'!$AI$7:$AJ$131,2,FALSE)),"")</f>
        <v>0</v>
      </c>
      <c r="I12" s="238">
        <f>G12*VLOOKUP(A12,'Reference Data'!$AI$7:$AJ$131,2,FALSE)</f>
        <v>0</v>
      </c>
    </row>
    <row r="13" spans="1:9" ht="16" thickBot="1">
      <c r="A13" s="276" t="s">
        <v>315</v>
      </c>
      <c r="B13" s="237">
        <f>(SUMIF(Producers!C:C,Summary!A13,Producers!Y:Y))+(SUMIF(Importers!C:C,Summary!A13,Importers!H:H))+(SUMIF(Producers_and_importers_stocks!C:C,Summary!A13,Producers_and_importers_stocks!J:J))-(SUMIF(Exporters!C:C,Summary!A13,Exporters!J:J))-(SUMIF(Producers_and_importers_stocks!C:C,Summary!A13,Producers_and_importers_stocks!O:O))   -    (SUMIF(Importers!C:C,Summary!A13,Importers!J:J))</f>
        <v>0</v>
      </c>
      <c r="C13" s="237">
        <f>IFERROR(B13-(SUMIF(Exempt!C:C,Summary!A13,Exempt!T:T)),"")</f>
        <v>0</v>
      </c>
      <c r="D13" s="237">
        <f>(SUMIF(Producers!C:C,A13,Producers!Y:Y))+(SUMIF(Importers!C:C,A13,Importers!H:H))-(SUMIF(Exporters!C:C,A13,Exporters!J:J))+(SUMIF(Producers_and_importers_stocks!C:C,A13,Producers_and_importers_stocks!I:I))-(SUMIF(Producers_and_importers_stocks!C:C,A13,Producers_and_importers_stocks!N:N))+(SUMIF(Producers_and_importers_stocks!C:C,A13,Producers_and_importers_stocks!R:R))</f>
        <v>0</v>
      </c>
      <c r="E13" s="237">
        <f>(SUMIF(Products_or_equipment_A!C:C,A13,Products_or_equipment_A!I:I))+(SUMIF(Products_or_equipment_B!C:C,A13,Products_or_equipment_B!I:I))+(SUMIF(Products_or_equipment_CDE!C:C,A13,Products_or_equipment_CDE!I:I))+(SUMIF(Products_or_equipment_CDE!C:C,A13,Products_or_equipment_CDE!K:K))+(SUMIF(Products_or_equipment_CDE!C:C,A13,Products_or_equipment_CDE!V:V))+(SUMIF(Products_or_equipment_FG!C:C,A13,Products_or_equipment_FG!S:S))</f>
        <v>0</v>
      </c>
      <c r="F13" s="237">
        <f>(SUMIF(Products_or_equipment_HI!C:C,A13,Products_or_equipment_HI!G:G))+(SUMIF(Products_or_equipment_HI!C:C,A13,Products_or_equipment_HI!R:R))+(SUMIF('Products_or_equipment_J-Q'!C:C,A13,'Products_or_equipment_J-Q'!H:H))+(SUMIF('Products_or_equipment_J-Q'!C:C,A13,'Products_or_equipment_J-Q'!J:J))+(SUMIF('Products_or_equipment_J-Q'!C:C,A13,'Products_or_equipment_J-Q'!L:L))+(SUMIF('Products_or_equipment_J-Q'!C:C,A13,'Products_or_equipment_J-Q'!N:N))+(SUMIF('Products_or_equipment_J-Q'!C:C,A13,'Products_or_equipment_J-Q'!P:P))+(SUMIF('Products_or_equipment_J-Q'!C:C,A13,'Products_or_equipment_J-Q'!R:R))+(SUMIF('Products_or_equipment_J-Q'!C:C,A13,'Products_or_equipment_J-Q'!T:T))+E13</f>
        <v>0</v>
      </c>
      <c r="G13" s="237">
        <f>E13-(SUMIF(Equip_import_use_export_gas!C:C,A13,Equip_import_use_export_gas!H:H))</f>
        <v>0</v>
      </c>
      <c r="H13" s="238">
        <f>IFERROR(C13*(VLOOKUP(A13,'Reference Data'!$AI$7:$AJ$131,2,FALSE)),"")</f>
        <v>0</v>
      </c>
      <c r="I13" s="238">
        <f>G13*VLOOKUP(A13,'Reference Data'!$AI$7:$AJ$131,2,FALSE)</f>
        <v>0</v>
      </c>
    </row>
    <row r="14" spans="1:9" ht="16" thickBot="1">
      <c r="A14" s="276" t="s">
        <v>316</v>
      </c>
      <c r="B14" s="237">
        <f>(SUMIF(Producers!C:C,Summary!A14,Producers!Y:Y))+(SUMIF(Importers!C:C,Summary!A14,Importers!H:H))+(SUMIF(Producers_and_importers_stocks!C:C,Summary!A14,Producers_and_importers_stocks!J:J))-(SUMIF(Exporters!C:C,Summary!A14,Exporters!J:J))-(SUMIF(Producers_and_importers_stocks!C:C,Summary!A14,Producers_and_importers_stocks!O:O))   -    (SUMIF(Importers!C:C,Summary!A14,Importers!J:J))</f>
        <v>0</v>
      </c>
      <c r="C14" s="237">
        <f>IFERROR(B14-(SUMIF(Exempt!C:C,Summary!A14,Exempt!T:T)),"")</f>
        <v>0</v>
      </c>
      <c r="D14" s="237">
        <f>(SUMIF(Producers!C:C,A14,Producers!Y:Y))+(SUMIF(Importers!C:C,A14,Importers!H:H))-(SUMIF(Exporters!C:C,A14,Exporters!J:J))+(SUMIF(Producers_and_importers_stocks!C:C,A14,Producers_and_importers_stocks!I:I))-(SUMIF(Producers_and_importers_stocks!C:C,A14,Producers_and_importers_stocks!N:N))+(SUMIF(Producers_and_importers_stocks!C:C,A14,Producers_and_importers_stocks!R:R))</f>
        <v>0</v>
      </c>
      <c r="E14" s="237">
        <f>(SUMIF(Products_or_equipment_A!C:C,A14,Products_or_equipment_A!I:I))+(SUMIF(Products_or_equipment_B!C:C,A14,Products_or_equipment_B!I:I))+(SUMIF(Products_or_equipment_CDE!C:C,A14,Products_or_equipment_CDE!I:I))+(SUMIF(Products_or_equipment_CDE!C:C,A14,Products_or_equipment_CDE!K:K))+(SUMIF(Products_or_equipment_CDE!C:C,A14,Products_or_equipment_CDE!V:V))+(SUMIF(Products_or_equipment_FG!C:C,A14,Products_or_equipment_FG!S:S))</f>
        <v>0</v>
      </c>
      <c r="F14" s="237">
        <f>(SUMIF(Products_or_equipment_HI!C:C,A14,Products_or_equipment_HI!G:G))+(SUMIF(Products_or_equipment_HI!C:C,A14,Products_or_equipment_HI!R:R))+(SUMIF('Products_or_equipment_J-Q'!C:C,A14,'Products_or_equipment_J-Q'!H:H))+(SUMIF('Products_or_equipment_J-Q'!C:C,A14,'Products_or_equipment_J-Q'!J:J))+(SUMIF('Products_or_equipment_J-Q'!C:C,A14,'Products_or_equipment_J-Q'!L:L))+(SUMIF('Products_or_equipment_J-Q'!C:C,A14,'Products_or_equipment_J-Q'!N:N))+(SUMIF('Products_or_equipment_J-Q'!C:C,A14,'Products_or_equipment_J-Q'!P:P))+(SUMIF('Products_or_equipment_J-Q'!C:C,A14,'Products_or_equipment_J-Q'!R:R))+(SUMIF('Products_or_equipment_J-Q'!C:C,A14,'Products_or_equipment_J-Q'!T:T))+E14</f>
        <v>0</v>
      </c>
      <c r="G14" s="237">
        <f>E14-(SUMIF(Equip_import_use_export_gas!C:C,A14,Equip_import_use_export_gas!H:H))</f>
        <v>0</v>
      </c>
      <c r="H14" s="238">
        <f>IFERROR(C14*(VLOOKUP(A14,'Reference Data'!$AI$7:$AJ$131,2,FALSE)),"")</f>
        <v>0</v>
      </c>
      <c r="I14" s="238">
        <f>G14*VLOOKUP(A14,'Reference Data'!$AI$7:$AJ$131,2,FALSE)</f>
        <v>0</v>
      </c>
    </row>
    <row r="15" spans="1:9" ht="16" thickBot="1">
      <c r="A15" s="276" t="s">
        <v>317</v>
      </c>
      <c r="B15" s="237">
        <f>(SUMIF(Producers!C:C,Summary!A15,Producers!Y:Y))+(SUMIF(Importers!C:C,Summary!A15,Importers!H:H))+(SUMIF(Producers_and_importers_stocks!C:C,Summary!A15,Producers_and_importers_stocks!J:J))-(SUMIF(Exporters!C:C,Summary!A15,Exporters!J:J))-(SUMIF(Producers_and_importers_stocks!C:C,Summary!A15,Producers_and_importers_stocks!O:O))   -    (SUMIF(Importers!C:C,Summary!A15,Importers!J:J))</f>
        <v>0</v>
      </c>
      <c r="C15" s="237">
        <f>IFERROR(B15-(SUMIF(Exempt!C:C,Summary!A15,Exempt!T:T)),"")</f>
        <v>0</v>
      </c>
      <c r="D15" s="237">
        <f>(SUMIF(Producers!C:C,A15,Producers!Y:Y))+(SUMIF(Importers!C:C,A15,Importers!H:H))-(SUMIF(Exporters!C:C,A15,Exporters!J:J))+(SUMIF(Producers_and_importers_stocks!C:C,A15,Producers_and_importers_stocks!I:I))-(SUMIF(Producers_and_importers_stocks!C:C,A15,Producers_and_importers_stocks!N:N))+(SUMIF(Producers_and_importers_stocks!C:C,A15,Producers_and_importers_stocks!R:R))</f>
        <v>0</v>
      </c>
      <c r="E15" s="237">
        <f>(SUMIF(Products_or_equipment_A!C:C,A15,Products_or_equipment_A!I:I))+(SUMIF(Products_or_equipment_B!C:C,A15,Products_or_equipment_B!I:I))+(SUMIF(Products_or_equipment_CDE!C:C,A15,Products_or_equipment_CDE!I:I))+(SUMIF(Products_or_equipment_CDE!C:C,A15,Products_or_equipment_CDE!K:K))+(SUMIF(Products_or_equipment_CDE!C:C,A15,Products_or_equipment_CDE!V:V))+(SUMIF(Products_or_equipment_FG!C:C,A15,Products_or_equipment_FG!S:S))</f>
        <v>0</v>
      </c>
      <c r="F15" s="237">
        <f>(SUMIF(Products_or_equipment_HI!C:C,A15,Products_or_equipment_HI!G:G))+(SUMIF(Products_or_equipment_HI!C:C,A15,Products_or_equipment_HI!R:R))+(SUMIF('Products_or_equipment_J-Q'!C:C,A15,'Products_or_equipment_J-Q'!H:H))+(SUMIF('Products_or_equipment_J-Q'!C:C,A15,'Products_or_equipment_J-Q'!J:J))+(SUMIF('Products_or_equipment_J-Q'!C:C,A15,'Products_or_equipment_J-Q'!L:L))+(SUMIF('Products_or_equipment_J-Q'!C:C,A15,'Products_or_equipment_J-Q'!N:N))+(SUMIF('Products_or_equipment_J-Q'!C:C,A15,'Products_or_equipment_J-Q'!P:P))+(SUMIF('Products_or_equipment_J-Q'!C:C,A15,'Products_or_equipment_J-Q'!R:R))+(SUMIF('Products_or_equipment_J-Q'!C:C,A15,'Products_or_equipment_J-Q'!T:T))+E15</f>
        <v>0</v>
      </c>
      <c r="G15" s="237">
        <f>E15-(SUMIF(Equip_import_use_export_gas!C:C,A15,Equip_import_use_export_gas!H:H))</f>
        <v>0</v>
      </c>
      <c r="H15" s="238">
        <f>IFERROR(C15*(VLOOKUP(A15,'Reference Data'!$AI$7:$AJ$131,2,FALSE)),"")</f>
        <v>0</v>
      </c>
      <c r="I15" s="238">
        <f>G15*VLOOKUP(A15,'Reference Data'!$AI$7:$AJ$131,2,FALSE)</f>
        <v>0</v>
      </c>
    </row>
    <row r="16" spans="1:9" ht="16" thickBot="1">
      <c r="A16" s="276" t="s">
        <v>318</v>
      </c>
      <c r="B16" s="237">
        <f>(SUMIF(Producers!C:C,Summary!A16,Producers!Y:Y))+(SUMIF(Importers!C:C,Summary!A16,Importers!H:H))+(SUMIF(Producers_and_importers_stocks!C:C,Summary!A16,Producers_and_importers_stocks!J:J))-(SUMIF(Exporters!C:C,Summary!A16,Exporters!J:J))-(SUMIF(Producers_and_importers_stocks!C:C,Summary!A16,Producers_and_importers_stocks!O:O))   -    (SUMIF(Importers!C:C,Summary!A16,Importers!J:J))</f>
        <v>0</v>
      </c>
      <c r="C16" s="237">
        <f>IFERROR(B16-(SUMIF(Exempt!C:C,Summary!A16,Exempt!T:T)),"")</f>
        <v>0</v>
      </c>
      <c r="D16" s="237">
        <f>(SUMIF(Producers!C:C,A16,Producers!Y:Y))+(SUMIF(Importers!C:C,A16,Importers!H:H))-(SUMIF(Exporters!C:C,A16,Exporters!J:J))+(SUMIF(Producers_and_importers_stocks!C:C,A16,Producers_and_importers_stocks!I:I))-(SUMIF(Producers_and_importers_stocks!C:C,A16,Producers_and_importers_stocks!N:N))+(SUMIF(Producers_and_importers_stocks!C:C,A16,Producers_and_importers_stocks!R:R))</f>
        <v>0</v>
      </c>
      <c r="E16" s="237">
        <f>(SUMIF(Products_or_equipment_A!C:C,A16,Products_or_equipment_A!I:I))+(SUMIF(Products_or_equipment_B!C:C,A16,Products_or_equipment_B!I:I))+(SUMIF(Products_or_equipment_CDE!C:C,A16,Products_or_equipment_CDE!I:I))+(SUMIF(Products_or_equipment_CDE!C:C,A16,Products_or_equipment_CDE!K:K))+(SUMIF(Products_or_equipment_CDE!C:C,A16,Products_or_equipment_CDE!V:V))+(SUMIF(Products_or_equipment_FG!C:C,A16,Products_or_equipment_FG!S:S))</f>
        <v>0</v>
      </c>
      <c r="F16" s="237">
        <f>(SUMIF(Products_or_equipment_HI!C:C,A16,Products_or_equipment_HI!G:G))+(SUMIF(Products_or_equipment_HI!C:C,A16,Products_or_equipment_HI!R:R))+(SUMIF('Products_or_equipment_J-Q'!C:C,A16,'Products_or_equipment_J-Q'!H:H))+(SUMIF('Products_or_equipment_J-Q'!C:C,A16,'Products_or_equipment_J-Q'!J:J))+(SUMIF('Products_or_equipment_J-Q'!C:C,A16,'Products_or_equipment_J-Q'!L:L))+(SUMIF('Products_or_equipment_J-Q'!C:C,A16,'Products_or_equipment_J-Q'!N:N))+(SUMIF('Products_or_equipment_J-Q'!C:C,A16,'Products_or_equipment_J-Q'!P:P))+(SUMIF('Products_or_equipment_J-Q'!C:C,A16,'Products_or_equipment_J-Q'!R:R))+(SUMIF('Products_or_equipment_J-Q'!C:C,A16,'Products_or_equipment_J-Q'!T:T))+E16</f>
        <v>0</v>
      </c>
      <c r="G16" s="237">
        <f>E16-(SUMIF(Equip_import_use_export_gas!C:C,A16,Equip_import_use_export_gas!H:H))</f>
        <v>0</v>
      </c>
      <c r="H16" s="238">
        <f>IFERROR(C16*(VLOOKUP(A16,'Reference Data'!$AI$7:$AJ$131,2,FALSE)),"")</f>
        <v>0</v>
      </c>
      <c r="I16" s="238">
        <f>G16*VLOOKUP(A16,'Reference Data'!$AI$7:$AJ$131,2,FALSE)</f>
        <v>0</v>
      </c>
    </row>
    <row r="17" spans="1:9" ht="16" thickBot="1">
      <c r="A17" s="276" t="s">
        <v>319</v>
      </c>
      <c r="B17" s="237">
        <f>(SUMIF(Producers!C:C,Summary!A17,Producers!Y:Y))+(SUMIF(Importers!C:C,Summary!A17,Importers!H:H))+(SUMIF(Producers_and_importers_stocks!C:C,Summary!A17,Producers_and_importers_stocks!J:J))-(SUMIF(Exporters!C:C,Summary!A17,Exporters!J:J))-(SUMIF(Producers_and_importers_stocks!C:C,Summary!A17,Producers_and_importers_stocks!O:O))   -    (SUMIF(Importers!C:C,Summary!A17,Importers!J:J))</f>
        <v>0</v>
      </c>
      <c r="C17" s="237">
        <f>IFERROR(B17-(SUMIF(Exempt!C:C,Summary!A17,Exempt!T:T)),"")</f>
        <v>0</v>
      </c>
      <c r="D17" s="237">
        <f>(SUMIF(Producers!C:C,A17,Producers!Y:Y))+(SUMIF(Importers!C:C,A17,Importers!H:H))-(SUMIF(Exporters!C:C,A17,Exporters!J:J))+(SUMIF(Producers_and_importers_stocks!C:C,A17,Producers_and_importers_stocks!I:I))-(SUMIF(Producers_and_importers_stocks!C:C,A17,Producers_and_importers_stocks!N:N))+(SUMIF(Producers_and_importers_stocks!C:C,A17,Producers_and_importers_stocks!R:R))</f>
        <v>0</v>
      </c>
      <c r="E17" s="237">
        <f>(SUMIF(Products_or_equipment_A!C:C,A17,Products_or_equipment_A!I:I))+(SUMIF(Products_or_equipment_B!C:C,A17,Products_or_equipment_B!I:I))+(SUMIF(Products_or_equipment_CDE!C:C,A17,Products_or_equipment_CDE!I:I))+(SUMIF(Products_or_equipment_CDE!C:C,A17,Products_or_equipment_CDE!K:K))+(SUMIF(Products_or_equipment_CDE!C:C,A17,Products_or_equipment_CDE!V:V))+(SUMIF(Products_or_equipment_FG!C:C,A17,Products_or_equipment_FG!S:S))</f>
        <v>0</v>
      </c>
      <c r="F17" s="237">
        <f>(SUMIF(Products_or_equipment_HI!C:C,A17,Products_or_equipment_HI!G:G))+(SUMIF(Products_or_equipment_HI!C:C,A17,Products_or_equipment_HI!R:R))+(SUMIF('Products_or_equipment_J-Q'!C:C,A17,'Products_or_equipment_J-Q'!H:H))+(SUMIF('Products_or_equipment_J-Q'!C:C,A17,'Products_or_equipment_J-Q'!J:J))+(SUMIF('Products_or_equipment_J-Q'!C:C,A17,'Products_or_equipment_J-Q'!L:L))+(SUMIF('Products_or_equipment_J-Q'!C:C,A17,'Products_or_equipment_J-Q'!N:N))+(SUMIF('Products_or_equipment_J-Q'!C:C,A17,'Products_or_equipment_J-Q'!P:P))+(SUMIF('Products_or_equipment_J-Q'!C:C,A17,'Products_or_equipment_J-Q'!R:R))+(SUMIF('Products_or_equipment_J-Q'!C:C,A17,'Products_or_equipment_J-Q'!T:T))+E17</f>
        <v>0</v>
      </c>
      <c r="G17" s="237">
        <f>E17-(SUMIF(Equip_import_use_export_gas!C:C,A17,Equip_import_use_export_gas!H:H))</f>
        <v>0</v>
      </c>
      <c r="H17" s="238">
        <f>IFERROR(C17*(VLOOKUP(A17,'Reference Data'!$AI$7:$AJ$131,2,FALSE)),"")</f>
        <v>0</v>
      </c>
      <c r="I17" s="238">
        <f>G17*VLOOKUP(A17,'Reference Data'!$AI$7:$AJ$131,2,FALSE)</f>
        <v>0</v>
      </c>
    </row>
    <row r="18" spans="1:9" ht="16" thickBot="1">
      <c r="A18" s="276" t="s">
        <v>320</v>
      </c>
      <c r="B18" s="237">
        <f>(SUMIF(Producers!C:C,Summary!A18,Producers!Y:Y))+(SUMIF(Importers!C:C,Summary!A18,Importers!H:H))+(SUMIF(Producers_and_importers_stocks!C:C,Summary!A18,Producers_and_importers_stocks!J:J))-(SUMIF(Exporters!C:C,Summary!A18,Exporters!J:J))-(SUMIF(Producers_and_importers_stocks!C:C,Summary!A18,Producers_and_importers_stocks!O:O))   -    (SUMIF(Importers!C:C,Summary!A18,Importers!J:J))</f>
        <v>0</v>
      </c>
      <c r="C18" s="237">
        <f>IFERROR(B18-(SUMIF(Exempt!C:C,Summary!A18,Exempt!T:T)),"")</f>
        <v>0</v>
      </c>
      <c r="D18" s="237">
        <f>(SUMIF(Producers!C:C,A18,Producers!Y:Y))+(SUMIF(Importers!C:C,A18,Importers!H:H))-(SUMIF(Exporters!C:C,A18,Exporters!J:J))+(SUMIF(Producers_and_importers_stocks!C:C,A18,Producers_and_importers_stocks!I:I))-(SUMIF(Producers_and_importers_stocks!C:C,A18,Producers_and_importers_stocks!N:N))+(SUMIF(Producers_and_importers_stocks!C:C,A18,Producers_and_importers_stocks!R:R))</f>
        <v>0</v>
      </c>
      <c r="E18" s="237">
        <f>(SUMIF(Products_or_equipment_A!C:C,A18,Products_or_equipment_A!I:I))+(SUMIF(Products_or_equipment_B!C:C,A18,Products_or_equipment_B!I:I))+(SUMIF(Products_or_equipment_CDE!C:C,A18,Products_or_equipment_CDE!I:I))+(SUMIF(Products_or_equipment_CDE!C:C,A18,Products_or_equipment_CDE!K:K))+(SUMIF(Products_or_equipment_CDE!C:C,A18,Products_or_equipment_CDE!V:V))+(SUMIF(Products_or_equipment_FG!C:C,A18,Products_or_equipment_FG!S:S))</f>
        <v>0</v>
      </c>
      <c r="F18" s="237">
        <f>(SUMIF(Products_or_equipment_HI!C:C,A18,Products_or_equipment_HI!G:G))+(SUMIF(Products_or_equipment_HI!C:C,A18,Products_or_equipment_HI!R:R))+(SUMIF('Products_or_equipment_J-Q'!C:C,A18,'Products_or_equipment_J-Q'!H:H))+(SUMIF('Products_or_equipment_J-Q'!C:C,A18,'Products_or_equipment_J-Q'!J:J))+(SUMIF('Products_or_equipment_J-Q'!C:C,A18,'Products_or_equipment_J-Q'!L:L))+(SUMIF('Products_or_equipment_J-Q'!C:C,A18,'Products_or_equipment_J-Q'!N:N))+(SUMIF('Products_or_equipment_J-Q'!C:C,A18,'Products_or_equipment_J-Q'!P:P))+(SUMIF('Products_or_equipment_J-Q'!C:C,A18,'Products_or_equipment_J-Q'!R:R))+(SUMIF('Products_or_equipment_J-Q'!C:C,A18,'Products_or_equipment_J-Q'!T:T))+E18</f>
        <v>0</v>
      </c>
      <c r="G18" s="237">
        <f>E18-(SUMIF(Equip_import_use_export_gas!C:C,A18,Equip_import_use_export_gas!H:H))</f>
        <v>0</v>
      </c>
      <c r="H18" s="238">
        <f>IFERROR(C18*(VLOOKUP(A18,'Reference Data'!$AI$7:$AJ$131,2,FALSE)),"")</f>
        <v>0</v>
      </c>
      <c r="I18" s="238">
        <f>G18*VLOOKUP(A18,'Reference Data'!$AI$7:$AJ$131,2,FALSE)</f>
        <v>0</v>
      </c>
    </row>
    <row r="19" spans="1:9" ht="16" thickBot="1">
      <c r="A19" s="276" t="s">
        <v>321</v>
      </c>
      <c r="B19" s="237">
        <f>(SUMIF(Producers!C:C,Summary!A19,Producers!Y:Y))+(SUMIF(Importers!C:C,Summary!A19,Importers!H:H))+(SUMIF(Producers_and_importers_stocks!C:C,Summary!A19,Producers_and_importers_stocks!J:J))-(SUMIF(Exporters!C:C,Summary!A19,Exporters!J:J))-(SUMIF(Producers_and_importers_stocks!C:C,Summary!A19,Producers_and_importers_stocks!O:O))   -    (SUMIF(Importers!C:C,Summary!A19,Importers!J:J))</f>
        <v>0</v>
      </c>
      <c r="C19" s="237">
        <f>IFERROR(B19-(SUMIF(Exempt!C:C,Summary!A19,Exempt!T:T)),"")</f>
        <v>0</v>
      </c>
      <c r="D19" s="237">
        <f>(SUMIF(Producers!C:C,A19,Producers!Y:Y))+(SUMIF(Importers!C:C,A19,Importers!H:H))-(SUMIF(Exporters!C:C,A19,Exporters!J:J))+(SUMIF(Producers_and_importers_stocks!C:C,A19,Producers_and_importers_stocks!I:I))-(SUMIF(Producers_and_importers_stocks!C:C,A19,Producers_and_importers_stocks!N:N))+(SUMIF(Producers_and_importers_stocks!C:C,A19,Producers_and_importers_stocks!R:R))</f>
        <v>0</v>
      </c>
      <c r="E19" s="237">
        <f>(SUMIF(Products_or_equipment_A!C:C,A19,Products_or_equipment_A!I:I))+(SUMIF(Products_or_equipment_B!C:C,A19,Products_or_equipment_B!I:I))+(SUMIF(Products_or_equipment_CDE!C:C,A19,Products_or_equipment_CDE!I:I))+(SUMIF(Products_or_equipment_CDE!C:C,A19,Products_or_equipment_CDE!K:K))+(SUMIF(Products_or_equipment_CDE!C:C,A19,Products_or_equipment_CDE!V:V))+(SUMIF(Products_or_equipment_FG!C:C,A19,Products_or_equipment_FG!S:S))</f>
        <v>0</v>
      </c>
      <c r="F19" s="237">
        <f>(SUMIF(Products_or_equipment_HI!C:C,A19,Products_or_equipment_HI!G:G))+(SUMIF(Products_or_equipment_HI!C:C,A19,Products_or_equipment_HI!R:R))+(SUMIF('Products_or_equipment_J-Q'!C:C,A19,'Products_or_equipment_J-Q'!H:H))+(SUMIF('Products_or_equipment_J-Q'!C:C,A19,'Products_or_equipment_J-Q'!J:J))+(SUMIF('Products_or_equipment_J-Q'!C:C,A19,'Products_or_equipment_J-Q'!L:L))+(SUMIF('Products_or_equipment_J-Q'!C:C,A19,'Products_or_equipment_J-Q'!N:N))+(SUMIF('Products_or_equipment_J-Q'!C:C,A19,'Products_or_equipment_J-Q'!P:P))+(SUMIF('Products_or_equipment_J-Q'!C:C,A19,'Products_or_equipment_J-Q'!R:R))+(SUMIF('Products_or_equipment_J-Q'!C:C,A19,'Products_or_equipment_J-Q'!T:T))+E19</f>
        <v>0</v>
      </c>
      <c r="G19" s="237">
        <f>E19-(SUMIF(Equip_import_use_export_gas!C:C,A19,Equip_import_use_export_gas!H:H))</f>
        <v>0</v>
      </c>
      <c r="H19" s="238">
        <f>IFERROR(C19*(VLOOKUP(A19,'Reference Data'!$AI$7:$AJ$131,2,FALSE)),"")</f>
        <v>0</v>
      </c>
      <c r="I19" s="238">
        <f>G19*VLOOKUP(A19,'Reference Data'!$AI$7:$AJ$131,2,FALSE)</f>
        <v>0</v>
      </c>
    </row>
    <row r="20" spans="1:9" ht="16" thickBot="1">
      <c r="A20" s="276" t="s">
        <v>322</v>
      </c>
      <c r="B20" s="237">
        <f>(SUMIF(Producers!C:C,Summary!A20,Producers!Y:Y))+(SUMIF(Importers!C:C,Summary!A20,Importers!H:H))+(SUMIF(Producers_and_importers_stocks!C:C,Summary!A20,Producers_and_importers_stocks!J:J))-(SUMIF(Exporters!C:C,Summary!A20,Exporters!J:J))-(SUMIF(Producers_and_importers_stocks!C:C,Summary!A20,Producers_and_importers_stocks!O:O))   -    (SUMIF(Importers!C:C,Summary!A20,Importers!J:J))</f>
        <v>0</v>
      </c>
      <c r="C20" s="237">
        <f>IFERROR(B20-(SUMIF(Exempt!C:C,Summary!A20,Exempt!T:T)),"")</f>
        <v>0</v>
      </c>
      <c r="D20" s="237">
        <f>(SUMIF(Producers!C:C,A20,Producers!Y:Y))+(SUMIF(Importers!C:C,A20,Importers!H:H))-(SUMIF(Exporters!C:C,A20,Exporters!J:J))+(SUMIF(Producers_and_importers_stocks!C:C,A20,Producers_and_importers_stocks!I:I))-(SUMIF(Producers_and_importers_stocks!C:C,A20,Producers_and_importers_stocks!N:N))+(SUMIF(Producers_and_importers_stocks!C:C,A20,Producers_and_importers_stocks!R:R))</f>
        <v>0</v>
      </c>
      <c r="E20" s="237">
        <f>(SUMIF(Products_or_equipment_A!C:C,A20,Products_or_equipment_A!I:I))+(SUMIF(Products_or_equipment_B!C:C,A20,Products_or_equipment_B!I:I))+(SUMIF(Products_or_equipment_CDE!C:C,A20,Products_or_equipment_CDE!I:I))+(SUMIF(Products_or_equipment_CDE!C:C,A20,Products_or_equipment_CDE!K:K))+(SUMIF(Products_or_equipment_CDE!C:C,A20,Products_or_equipment_CDE!V:V))+(SUMIF(Products_or_equipment_FG!C:C,A20,Products_or_equipment_FG!S:S))</f>
        <v>0</v>
      </c>
      <c r="F20" s="237">
        <f>(SUMIF(Products_or_equipment_HI!C:C,A20,Products_or_equipment_HI!G:G))+(SUMIF(Products_or_equipment_HI!C:C,A20,Products_or_equipment_HI!R:R))+(SUMIF('Products_or_equipment_J-Q'!C:C,A20,'Products_or_equipment_J-Q'!H:H))+(SUMIF('Products_or_equipment_J-Q'!C:C,A20,'Products_or_equipment_J-Q'!J:J))+(SUMIF('Products_or_equipment_J-Q'!C:C,A20,'Products_or_equipment_J-Q'!L:L))+(SUMIF('Products_or_equipment_J-Q'!C:C,A20,'Products_or_equipment_J-Q'!N:N))+(SUMIF('Products_or_equipment_J-Q'!C:C,A20,'Products_or_equipment_J-Q'!P:P))+(SUMIF('Products_or_equipment_J-Q'!C:C,A20,'Products_or_equipment_J-Q'!R:R))+(SUMIF('Products_or_equipment_J-Q'!C:C,A20,'Products_or_equipment_J-Q'!T:T))+E20</f>
        <v>0</v>
      </c>
      <c r="G20" s="237">
        <f>E20-(SUMIF(Equip_import_use_export_gas!C:C,A20,Equip_import_use_export_gas!H:H))</f>
        <v>0</v>
      </c>
      <c r="H20" s="238">
        <f>IFERROR(C20*(VLOOKUP(A20,'Reference Data'!$AI$7:$AJ$131,2,FALSE)),"")</f>
        <v>0</v>
      </c>
      <c r="I20" s="238">
        <f>G20*VLOOKUP(A20,'Reference Data'!$AI$7:$AJ$131,2,FALSE)</f>
        <v>0</v>
      </c>
    </row>
    <row r="21" spans="1:9" ht="16" thickBot="1">
      <c r="A21" s="276" t="s">
        <v>323</v>
      </c>
      <c r="B21" s="237">
        <f>(SUMIF(Producers!C:C,Summary!A21,Producers!Y:Y))+(SUMIF(Importers!C:C,Summary!A21,Importers!H:H))+(SUMIF(Producers_and_importers_stocks!C:C,Summary!A21,Producers_and_importers_stocks!J:J))-(SUMIF(Exporters!C:C,Summary!A21,Exporters!J:J))-(SUMIF(Producers_and_importers_stocks!C:C,Summary!A21,Producers_and_importers_stocks!O:O))   -    (SUMIF(Importers!C:C,Summary!A21,Importers!J:J))</f>
        <v>0</v>
      </c>
      <c r="C21" s="237">
        <f>IFERROR(B21-(SUMIF(Exempt!C:C,Summary!A21,Exempt!T:T)),"")</f>
        <v>0</v>
      </c>
      <c r="D21" s="237">
        <f>(SUMIF(Producers!C:C,A21,Producers!Y:Y))+(SUMIF(Importers!C:C,A21,Importers!H:H))-(SUMIF(Exporters!C:C,A21,Exporters!J:J))+(SUMIF(Producers_and_importers_stocks!C:C,A21,Producers_and_importers_stocks!I:I))-(SUMIF(Producers_and_importers_stocks!C:C,A21,Producers_and_importers_stocks!N:N))+(SUMIF(Producers_and_importers_stocks!C:C,A21,Producers_and_importers_stocks!R:R))</f>
        <v>0</v>
      </c>
      <c r="E21" s="237">
        <f>(SUMIF(Products_or_equipment_A!C:C,A21,Products_or_equipment_A!I:I))+(SUMIF(Products_or_equipment_B!C:C,A21,Products_or_equipment_B!I:I))+(SUMIF(Products_or_equipment_CDE!C:C,A21,Products_or_equipment_CDE!I:I))+(SUMIF(Products_or_equipment_CDE!C:C,A21,Products_or_equipment_CDE!K:K))+(SUMIF(Products_or_equipment_CDE!C:C,A21,Products_or_equipment_CDE!V:V))+(SUMIF(Products_or_equipment_FG!C:C,A21,Products_or_equipment_FG!S:S))</f>
        <v>0</v>
      </c>
      <c r="F21" s="237">
        <f>(SUMIF(Products_or_equipment_HI!C:C,A21,Products_or_equipment_HI!G:G))+(SUMIF(Products_or_equipment_HI!C:C,A21,Products_or_equipment_HI!R:R))+(SUMIF('Products_or_equipment_J-Q'!C:C,A21,'Products_or_equipment_J-Q'!H:H))+(SUMIF('Products_or_equipment_J-Q'!C:C,A21,'Products_or_equipment_J-Q'!J:J))+(SUMIF('Products_or_equipment_J-Q'!C:C,A21,'Products_or_equipment_J-Q'!L:L))+(SUMIF('Products_or_equipment_J-Q'!C:C,A21,'Products_or_equipment_J-Q'!N:N))+(SUMIF('Products_or_equipment_J-Q'!C:C,A21,'Products_or_equipment_J-Q'!P:P))+(SUMIF('Products_or_equipment_J-Q'!C:C,A21,'Products_or_equipment_J-Q'!R:R))+(SUMIF('Products_or_equipment_J-Q'!C:C,A21,'Products_or_equipment_J-Q'!T:T))+E21</f>
        <v>0</v>
      </c>
      <c r="G21" s="237">
        <f>E21-(SUMIF(Equip_import_use_export_gas!C:C,A21,Equip_import_use_export_gas!H:H))</f>
        <v>0</v>
      </c>
      <c r="H21" s="238">
        <f>IFERROR(C21*(VLOOKUP(A21,'Reference Data'!$AI$7:$AJ$131,2,FALSE)),"")</f>
        <v>0</v>
      </c>
      <c r="I21" s="238">
        <f>G21*VLOOKUP(A21,'Reference Data'!$AI$7:$AJ$131,2,FALSE)</f>
        <v>0</v>
      </c>
    </row>
    <row r="22" spans="1:9" ht="16" thickBot="1">
      <c r="A22" s="276" t="s">
        <v>324</v>
      </c>
      <c r="B22" s="237">
        <f>(SUMIF(Producers!C:C,Summary!A22,Producers!Y:Y))+(SUMIF(Importers!C:C,Summary!A22,Importers!H:H))+(SUMIF(Producers_and_importers_stocks!C:C,Summary!A22,Producers_and_importers_stocks!J:J))-(SUMIF(Exporters!C:C,Summary!A22,Exporters!J:J))-(SUMIF(Producers_and_importers_stocks!C:C,Summary!A22,Producers_and_importers_stocks!O:O))   -    (SUMIF(Importers!C:C,Summary!A22,Importers!J:J))</f>
        <v>0</v>
      </c>
      <c r="C22" s="237">
        <f>IFERROR(B22-(SUMIF(Exempt!C:C,Summary!A22,Exempt!T:T)),"")</f>
        <v>0</v>
      </c>
      <c r="D22" s="237">
        <f>(SUMIF(Producers!C:C,A22,Producers!Y:Y))+(SUMIF(Importers!C:C,A22,Importers!H:H))-(SUMIF(Exporters!C:C,A22,Exporters!J:J))+(SUMIF(Producers_and_importers_stocks!C:C,A22,Producers_and_importers_stocks!I:I))-(SUMIF(Producers_and_importers_stocks!C:C,A22,Producers_and_importers_stocks!N:N))+(SUMIF(Producers_and_importers_stocks!C:C,A22,Producers_and_importers_stocks!R:R))</f>
        <v>0</v>
      </c>
      <c r="E22" s="237">
        <f>(SUMIF(Products_or_equipment_A!C:C,A22,Products_or_equipment_A!I:I))+(SUMIF(Products_or_equipment_B!C:C,A22,Products_or_equipment_B!I:I))+(SUMIF(Products_or_equipment_CDE!C:C,A22,Products_or_equipment_CDE!I:I))+(SUMIF(Products_or_equipment_CDE!C:C,A22,Products_or_equipment_CDE!K:K))+(SUMIF(Products_or_equipment_CDE!C:C,A22,Products_or_equipment_CDE!V:V))+(SUMIF(Products_or_equipment_FG!C:C,A22,Products_or_equipment_FG!S:S))</f>
        <v>0</v>
      </c>
      <c r="F22" s="237">
        <f>(SUMIF(Products_or_equipment_HI!C:C,A22,Products_or_equipment_HI!G:G))+(SUMIF(Products_or_equipment_HI!C:C,A22,Products_or_equipment_HI!R:R))+(SUMIF('Products_or_equipment_J-Q'!C:C,A22,'Products_or_equipment_J-Q'!H:H))+(SUMIF('Products_or_equipment_J-Q'!C:C,A22,'Products_or_equipment_J-Q'!J:J))+(SUMIF('Products_or_equipment_J-Q'!C:C,A22,'Products_or_equipment_J-Q'!L:L))+(SUMIF('Products_or_equipment_J-Q'!C:C,A22,'Products_or_equipment_J-Q'!N:N))+(SUMIF('Products_or_equipment_J-Q'!C:C,A22,'Products_or_equipment_J-Q'!P:P))+(SUMIF('Products_or_equipment_J-Q'!C:C,A22,'Products_or_equipment_J-Q'!R:R))+(SUMIF('Products_or_equipment_J-Q'!C:C,A22,'Products_or_equipment_J-Q'!T:T))+E22</f>
        <v>0</v>
      </c>
      <c r="G22" s="237">
        <f>E22-(SUMIF(Equip_import_use_export_gas!C:C,A22,Equip_import_use_export_gas!H:H))</f>
        <v>0</v>
      </c>
      <c r="H22" s="238">
        <f>IFERROR(C22*(VLOOKUP(A22,'Reference Data'!$AI$7:$AJ$131,2,FALSE)),"")</f>
        <v>0</v>
      </c>
      <c r="I22" s="238">
        <f>G22*VLOOKUP(A22,'Reference Data'!$AI$7:$AJ$131,2,FALSE)</f>
        <v>0</v>
      </c>
    </row>
    <row r="23" spans="1:9" ht="16" thickBot="1">
      <c r="A23" s="276" t="s">
        <v>325</v>
      </c>
      <c r="B23" s="237">
        <f>(SUMIF(Producers!C:C,Summary!A23,Producers!Y:Y))+(SUMIF(Importers!C:C,Summary!A23,Importers!H:H))+(SUMIF(Producers_and_importers_stocks!C:C,Summary!A23,Producers_and_importers_stocks!J:J))-(SUMIF(Exporters!C:C,Summary!A23,Exporters!J:J))-(SUMIF(Producers_and_importers_stocks!C:C,Summary!A23,Producers_and_importers_stocks!O:O))   -    (SUMIF(Importers!C:C,Summary!A23,Importers!J:J))</f>
        <v>0</v>
      </c>
      <c r="C23" s="237">
        <f>IFERROR(B23-(SUMIF(Exempt!C:C,Summary!A23,Exempt!T:T)),"")</f>
        <v>0</v>
      </c>
      <c r="D23" s="237">
        <f>(SUMIF(Producers!C:C,A23,Producers!Y:Y))+(SUMIF(Importers!C:C,A23,Importers!H:H))-(SUMIF(Exporters!C:C,A23,Exporters!J:J))+(SUMIF(Producers_and_importers_stocks!C:C,A23,Producers_and_importers_stocks!I:I))-(SUMIF(Producers_and_importers_stocks!C:C,A23,Producers_and_importers_stocks!N:N))+(SUMIF(Producers_and_importers_stocks!C:C,A23,Producers_and_importers_stocks!R:R))</f>
        <v>0</v>
      </c>
      <c r="E23" s="237">
        <f>(SUMIF(Products_or_equipment_A!C:C,A23,Products_or_equipment_A!I:I))+(SUMIF(Products_or_equipment_B!C:C,A23,Products_or_equipment_B!I:I))+(SUMIF(Products_or_equipment_CDE!C:C,A23,Products_or_equipment_CDE!I:I))+(SUMIF(Products_or_equipment_CDE!C:C,A23,Products_or_equipment_CDE!K:K))+(SUMIF(Products_or_equipment_CDE!C:C,A23,Products_or_equipment_CDE!V:V))+(SUMIF(Products_or_equipment_FG!C:C,A23,Products_or_equipment_FG!S:S))</f>
        <v>0</v>
      </c>
      <c r="F23" s="237">
        <f>(SUMIF(Products_or_equipment_HI!C:C,A23,Products_or_equipment_HI!G:G))+(SUMIF(Products_or_equipment_HI!C:C,A23,Products_or_equipment_HI!R:R))+(SUMIF('Products_or_equipment_J-Q'!C:C,A23,'Products_or_equipment_J-Q'!H:H))+(SUMIF('Products_or_equipment_J-Q'!C:C,A23,'Products_or_equipment_J-Q'!J:J))+(SUMIF('Products_or_equipment_J-Q'!C:C,A23,'Products_or_equipment_J-Q'!L:L))+(SUMIF('Products_or_equipment_J-Q'!C:C,A23,'Products_or_equipment_J-Q'!N:N))+(SUMIF('Products_or_equipment_J-Q'!C:C,A23,'Products_or_equipment_J-Q'!P:P))+(SUMIF('Products_or_equipment_J-Q'!C:C,A23,'Products_or_equipment_J-Q'!R:R))+(SUMIF('Products_or_equipment_J-Q'!C:C,A23,'Products_or_equipment_J-Q'!T:T))+E23</f>
        <v>0</v>
      </c>
      <c r="G23" s="237">
        <f>E23-(SUMIF(Equip_import_use_export_gas!C:C,A23,Equip_import_use_export_gas!H:H))</f>
        <v>0</v>
      </c>
      <c r="H23" s="238">
        <f>IFERROR(C23*(VLOOKUP(A23,'Reference Data'!$AI$7:$AJ$131,2,FALSE)),"")</f>
        <v>0</v>
      </c>
      <c r="I23" s="238">
        <f>G23*VLOOKUP(A23,'Reference Data'!$AI$7:$AJ$131,2,FALSE)</f>
        <v>0</v>
      </c>
    </row>
    <row r="24" spans="1:9" ht="16" thickBot="1">
      <c r="A24" s="276" t="s">
        <v>326</v>
      </c>
      <c r="B24" s="237">
        <f>(SUMIF(Producers!C:C,Summary!A24,Producers!Y:Y))+(SUMIF(Importers!C:C,Summary!A24,Importers!H:H))+(SUMIF(Producers_and_importers_stocks!C:C,Summary!A24,Producers_and_importers_stocks!J:J))-(SUMIF(Exporters!C:C,Summary!A24,Exporters!J:J))-(SUMIF(Producers_and_importers_stocks!C:C,Summary!A24,Producers_and_importers_stocks!O:O))   -    (SUMIF(Importers!C:C,Summary!A24,Importers!J:J))</f>
        <v>0</v>
      </c>
      <c r="C24" s="237">
        <f>IFERROR(B24-(SUMIF(Exempt!C:C,Summary!A24,Exempt!T:T)),"")</f>
        <v>0</v>
      </c>
      <c r="D24" s="237">
        <f>(SUMIF(Producers!C:C,A24,Producers!Y:Y))+(SUMIF(Importers!C:C,A24,Importers!H:H))-(SUMIF(Exporters!C:C,A24,Exporters!J:J))+(SUMIF(Producers_and_importers_stocks!C:C,A24,Producers_and_importers_stocks!I:I))-(SUMIF(Producers_and_importers_stocks!C:C,A24,Producers_and_importers_stocks!N:N))+(SUMIF(Producers_and_importers_stocks!C:C,A24,Producers_and_importers_stocks!R:R))</f>
        <v>0</v>
      </c>
      <c r="E24" s="237">
        <f>(SUMIF(Products_or_equipment_A!C:C,A24,Products_or_equipment_A!I:I))+(SUMIF(Products_or_equipment_B!C:C,A24,Products_or_equipment_B!I:I))+(SUMIF(Products_or_equipment_CDE!C:C,A24,Products_or_equipment_CDE!I:I))+(SUMIF(Products_or_equipment_CDE!C:C,A24,Products_or_equipment_CDE!K:K))+(SUMIF(Products_or_equipment_CDE!C:C,A24,Products_or_equipment_CDE!V:V))+(SUMIF(Products_or_equipment_FG!C:C,A24,Products_or_equipment_FG!S:S))</f>
        <v>0</v>
      </c>
      <c r="F24" s="237">
        <f>(SUMIF(Products_or_equipment_HI!C:C,A24,Products_or_equipment_HI!G:G))+(SUMIF(Products_or_equipment_HI!C:C,A24,Products_or_equipment_HI!R:R))+(SUMIF('Products_or_equipment_J-Q'!C:C,A24,'Products_or_equipment_J-Q'!H:H))+(SUMIF('Products_or_equipment_J-Q'!C:C,A24,'Products_or_equipment_J-Q'!J:J))+(SUMIF('Products_or_equipment_J-Q'!C:C,A24,'Products_or_equipment_J-Q'!L:L))+(SUMIF('Products_or_equipment_J-Q'!C:C,A24,'Products_or_equipment_J-Q'!N:N))+(SUMIF('Products_or_equipment_J-Q'!C:C,A24,'Products_or_equipment_J-Q'!P:P))+(SUMIF('Products_or_equipment_J-Q'!C:C,A24,'Products_or_equipment_J-Q'!R:R))+(SUMIF('Products_or_equipment_J-Q'!C:C,A24,'Products_or_equipment_J-Q'!T:T))+E24</f>
        <v>0</v>
      </c>
      <c r="G24" s="237">
        <f>E24-(SUMIF(Equip_import_use_export_gas!C:C,A24,Equip_import_use_export_gas!H:H))</f>
        <v>0</v>
      </c>
      <c r="H24" s="238">
        <f>IFERROR(C24*(VLOOKUP(A24,'Reference Data'!$AI$7:$AJ$131,2,FALSE)),"")</f>
        <v>0</v>
      </c>
      <c r="I24" s="238">
        <f>G24*VLOOKUP(A24,'Reference Data'!$AI$7:$AJ$131,2,FALSE)</f>
        <v>0</v>
      </c>
    </row>
    <row r="25" spans="1:9" ht="16" thickBot="1">
      <c r="A25" s="276" t="s">
        <v>327</v>
      </c>
      <c r="B25" s="237">
        <f>(SUMIF(Producers!C:C,Summary!A25,Producers!Y:Y))+(SUMIF(Importers!C:C,Summary!A25,Importers!H:H))+(SUMIF(Producers_and_importers_stocks!C:C,Summary!A25,Producers_and_importers_stocks!J:J))-(SUMIF(Exporters!C:C,Summary!A25,Exporters!J:J))-(SUMIF(Producers_and_importers_stocks!C:C,Summary!A25,Producers_and_importers_stocks!O:O))   -    (SUMIF(Importers!C:C,Summary!A25,Importers!J:J))</f>
        <v>0</v>
      </c>
      <c r="C25" s="237">
        <f>IFERROR(B25-(SUMIF(Exempt!C:C,Summary!A25,Exempt!T:T)),"")</f>
        <v>0</v>
      </c>
      <c r="D25" s="237">
        <f>(SUMIF(Producers!C:C,A25,Producers!Y:Y))+(SUMIF(Importers!C:C,A25,Importers!H:H))-(SUMIF(Exporters!C:C,A25,Exporters!J:J))+(SUMIF(Producers_and_importers_stocks!C:C,A25,Producers_and_importers_stocks!I:I))-(SUMIF(Producers_and_importers_stocks!C:C,A25,Producers_and_importers_stocks!N:N))+(SUMIF(Producers_and_importers_stocks!C:C,A25,Producers_and_importers_stocks!R:R))</f>
        <v>0</v>
      </c>
      <c r="E25" s="237">
        <f>(SUMIF(Products_or_equipment_A!C:C,A25,Products_or_equipment_A!I:I))+(SUMIF(Products_or_equipment_B!C:C,A25,Products_or_equipment_B!I:I))+(SUMIF(Products_or_equipment_CDE!C:C,A25,Products_or_equipment_CDE!I:I))+(SUMIF(Products_or_equipment_CDE!C:C,A25,Products_or_equipment_CDE!K:K))+(SUMIF(Products_or_equipment_CDE!C:C,A25,Products_or_equipment_CDE!V:V))+(SUMIF(Products_or_equipment_FG!C:C,A25,Products_or_equipment_FG!S:S))</f>
        <v>0</v>
      </c>
      <c r="F25" s="237">
        <f>(SUMIF(Products_or_equipment_HI!C:C,A25,Products_or_equipment_HI!G:G))+(SUMIF(Products_or_equipment_HI!C:C,A25,Products_or_equipment_HI!R:R))+(SUMIF('Products_or_equipment_J-Q'!C:C,A25,'Products_or_equipment_J-Q'!H:H))+(SUMIF('Products_or_equipment_J-Q'!C:C,A25,'Products_or_equipment_J-Q'!J:J))+(SUMIF('Products_or_equipment_J-Q'!C:C,A25,'Products_or_equipment_J-Q'!L:L))+(SUMIF('Products_or_equipment_J-Q'!C:C,A25,'Products_or_equipment_J-Q'!N:N))+(SUMIF('Products_or_equipment_J-Q'!C:C,A25,'Products_or_equipment_J-Q'!P:P))+(SUMIF('Products_or_equipment_J-Q'!C:C,A25,'Products_or_equipment_J-Q'!R:R))+(SUMIF('Products_or_equipment_J-Q'!C:C,A25,'Products_or_equipment_J-Q'!T:T))+E25</f>
        <v>0</v>
      </c>
      <c r="G25" s="237">
        <f>E25-(SUMIF(Equip_import_use_export_gas!C:C,A25,Equip_import_use_export_gas!H:H))</f>
        <v>0</v>
      </c>
      <c r="H25" s="238">
        <f>IFERROR(C25*(VLOOKUP(A25,'Reference Data'!$AI$7:$AJ$131,2,FALSE)),"")</f>
        <v>0</v>
      </c>
      <c r="I25" s="238">
        <f>G25*VLOOKUP(A25,'Reference Data'!$AI$7:$AJ$131,2,FALSE)</f>
        <v>0</v>
      </c>
    </row>
    <row r="26" spans="1:9" ht="16" thickBot="1">
      <c r="A26" s="276" t="s">
        <v>328</v>
      </c>
      <c r="B26" s="237">
        <f>(SUMIF(Producers!C:C,Summary!A26,Producers!Y:Y))+(SUMIF(Importers!C:C,Summary!A26,Importers!H:H))+(SUMIF(Producers_and_importers_stocks!C:C,Summary!A26,Producers_and_importers_stocks!J:J))-(SUMIF(Exporters!C:C,Summary!A26,Exporters!J:J))-(SUMIF(Producers_and_importers_stocks!C:C,Summary!A26,Producers_and_importers_stocks!O:O))   -    (SUMIF(Importers!C:C,Summary!A26,Importers!J:J))</f>
        <v>0</v>
      </c>
      <c r="C26" s="237">
        <f>IFERROR(B26-(SUMIF(Exempt!C:C,Summary!A26,Exempt!T:T)),"")</f>
        <v>0</v>
      </c>
      <c r="D26" s="237">
        <f>(SUMIF(Producers!C:C,A26,Producers!Y:Y))+(SUMIF(Importers!C:C,A26,Importers!H:H))-(SUMIF(Exporters!C:C,A26,Exporters!J:J))+(SUMIF(Producers_and_importers_stocks!C:C,A26,Producers_and_importers_stocks!I:I))-(SUMIF(Producers_and_importers_stocks!C:C,A26,Producers_and_importers_stocks!N:N))+(SUMIF(Producers_and_importers_stocks!C:C,A26,Producers_and_importers_stocks!R:R))</f>
        <v>0</v>
      </c>
      <c r="E26" s="237">
        <f>(SUMIF(Products_or_equipment_A!C:C,A26,Products_or_equipment_A!I:I))+(SUMIF(Products_or_equipment_B!C:C,A26,Products_or_equipment_B!I:I))+(SUMIF(Products_or_equipment_CDE!C:C,A26,Products_or_equipment_CDE!I:I))+(SUMIF(Products_or_equipment_CDE!C:C,A26,Products_or_equipment_CDE!K:K))+(SUMIF(Products_or_equipment_CDE!C:C,A26,Products_or_equipment_CDE!V:V))+(SUMIF(Products_or_equipment_FG!C:C,A26,Products_or_equipment_FG!S:S))</f>
        <v>0</v>
      </c>
      <c r="F26" s="237">
        <f>(SUMIF(Products_or_equipment_HI!C:C,A26,Products_or_equipment_HI!G:G))+(SUMIF(Products_or_equipment_HI!C:C,A26,Products_or_equipment_HI!R:R))+(SUMIF('Products_or_equipment_J-Q'!C:C,A26,'Products_or_equipment_J-Q'!H:H))+(SUMIF('Products_or_equipment_J-Q'!C:C,A26,'Products_or_equipment_J-Q'!J:J))+(SUMIF('Products_or_equipment_J-Q'!C:C,A26,'Products_or_equipment_J-Q'!L:L))+(SUMIF('Products_or_equipment_J-Q'!C:C,A26,'Products_or_equipment_J-Q'!N:N))+(SUMIF('Products_or_equipment_J-Q'!C:C,A26,'Products_or_equipment_J-Q'!P:P))+(SUMIF('Products_or_equipment_J-Q'!C:C,A26,'Products_or_equipment_J-Q'!R:R))+(SUMIF('Products_or_equipment_J-Q'!C:C,A26,'Products_or_equipment_J-Q'!T:T))+E26</f>
        <v>0</v>
      </c>
      <c r="G26" s="237">
        <f>E26-(SUMIF(Equip_import_use_export_gas!C:C,A26,Equip_import_use_export_gas!H:H))</f>
        <v>0</v>
      </c>
      <c r="H26" s="238">
        <f>IFERROR(C26*(VLOOKUP(A26,'Reference Data'!$AI$7:$AJ$131,2,FALSE)),"")</f>
        <v>0</v>
      </c>
      <c r="I26" s="238">
        <f>G26*VLOOKUP(A26,'Reference Data'!$AI$7:$AJ$131,2,FALSE)</f>
        <v>0</v>
      </c>
    </row>
    <row r="27" spans="1:9" ht="16" thickBot="1">
      <c r="A27" s="276" t="s">
        <v>329</v>
      </c>
      <c r="B27" s="237">
        <f>(SUMIF(Producers!C:C,Summary!A27,Producers!Y:Y))+(SUMIF(Importers!C:C,Summary!A27,Importers!H:H))+(SUMIF(Producers_and_importers_stocks!C:C,Summary!A27,Producers_and_importers_stocks!J:J))-(SUMIF(Exporters!C:C,Summary!A27,Exporters!J:J))-(SUMIF(Producers_and_importers_stocks!C:C,Summary!A27,Producers_and_importers_stocks!O:O))   -    (SUMIF(Importers!C:C,Summary!A27,Importers!J:J))</f>
        <v>0</v>
      </c>
      <c r="C27" s="237">
        <f>IFERROR(B27-(SUMIF(Exempt!C:C,Summary!A27,Exempt!T:T)),"")</f>
        <v>0</v>
      </c>
      <c r="D27" s="237">
        <f>(SUMIF(Producers!C:C,A27,Producers!Y:Y))+(SUMIF(Importers!C:C,A27,Importers!H:H))-(SUMIF(Exporters!C:C,A27,Exporters!J:J))+(SUMIF(Producers_and_importers_stocks!C:C,A27,Producers_and_importers_stocks!I:I))-(SUMIF(Producers_and_importers_stocks!C:C,A27,Producers_and_importers_stocks!N:N))+(SUMIF(Producers_and_importers_stocks!C:C,A27,Producers_and_importers_stocks!R:R))</f>
        <v>0</v>
      </c>
      <c r="E27" s="237">
        <f>(SUMIF(Products_or_equipment_A!C:C,A27,Products_or_equipment_A!I:I))+(SUMIF(Products_or_equipment_B!C:C,A27,Products_or_equipment_B!I:I))+(SUMIF(Products_or_equipment_CDE!C:C,A27,Products_or_equipment_CDE!I:I))+(SUMIF(Products_or_equipment_CDE!C:C,A27,Products_or_equipment_CDE!K:K))+(SUMIF(Products_or_equipment_CDE!C:C,A27,Products_or_equipment_CDE!V:V))+(SUMIF(Products_or_equipment_FG!C:C,A27,Products_or_equipment_FG!S:S))</f>
        <v>0</v>
      </c>
      <c r="F27" s="237">
        <f>(SUMIF(Products_or_equipment_HI!C:C,A27,Products_or_equipment_HI!G:G))+(SUMIF(Products_or_equipment_HI!C:C,A27,Products_or_equipment_HI!R:R))+(SUMIF('Products_or_equipment_J-Q'!C:C,A27,'Products_or_equipment_J-Q'!H:H))+(SUMIF('Products_or_equipment_J-Q'!C:C,A27,'Products_or_equipment_J-Q'!J:J))+(SUMIF('Products_or_equipment_J-Q'!C:C,A27,'Products_or_equipment_J-Q'!L:L))+(SUMIF('Products_or_equipment_J-Q'!C:C,A27,'Products_or_equipment_J-Q'!N:N))+(SUMIF('Products_or_equipment_J-Q'!C:C,A27,'Products_or_equipment_J-Q'!P:P))+(SUMIF('Products_or_equipment_J-Q'!C:C,A27,'Products_or_equipment_J-Q'!R:R))+(SUMIF('Products_or_equipment_J-Q'!C:C,A27,'Products_or_equipment_J-Q'!T:T))+E27</f>
        <v>0</v>
      </c>
      <c r="G27" s="237">
        <f>E27-(SUMIF(Equip_import_use_export_gas!C:C,A27,Equip_import_use_export_gas!H:H))</f>
        <v>0</v>
      </c>
      <c r="H27" s="238">
        <f>IFERROR(C27*(VLOOKUP(A27,'Reference Data'!$AI$7:$AJ$131,2,FALSE)),"")</f>
        <v>0</v>
      </c>
      <c r="I27" s="238">
        <f>G27*VLOOKUP(A27,'Reference Data'!$AI$7:$AJ$131,2,FALSE)</f>
        <v>0</v>
      </c>
    </row>
    <row r="28" spans="1:9" ht="16" thickBot="1">
      <c r="A28" s="276" t="s">
        <v>330</v>
      </c>
      <c r="B28" s="237">
        <f>(SUMIF(Producers!C:C,Summary!A28,Producers!Y:Y))+(SUMIF(Importers!C:C,Summary!A28,Importers!H:H))+(SUMIF(Producers_and_importers_stocks!C:C,Summary!A28,Producers_and_importers_stocks!J:J))-(SUMIF(Exporters!C:C,Summary!A28,Exporters!J:J))-(SUMIF(Producers_and_importers_stocks!C:C,Summary!A28,Producers_and_importers_stocks!O:O))   -    (SUMIF(Importers!C:C,Summary!A28,Importers!J:J))</f>
        <v>0</v>
      </c>
      <c r="C28" s="237">
        <f>IFERROR(B28-(SUMIF(Exempt!C:C,Summary!A28,Exempt!T:T)),"")</f>
        <v>0</v>
      </c>
      <c r="D28" s="237">
        <f>(SUMIF(Producers!C:C,A28,Producers!Y:Y))+(SUMIF(Importers!C:C,A28,Importers!H:H))-(SUMIF(Exporters!C:C,A28,Exporters!J:J))+(SUMIF(Producers_and_importers_stocks!C:C,A28,Producers_and_importers_stocks!I:I))-(SUMIF(Producers_and_importers_stocks!C:C,A28,Producers_and_importers_stocks!N:N))+(SUMIF(Producers_and_importers_stocks!C:C,A28,Producers_and_importers_stocks!R:R))</f>
        <v>0</v>
      </c>
      <c r="E28" s="237">
        <f>(SUMIF(Products_or_equipment_A!C:C,A28,Products_or_equipment_A!I:I))+(SUMIF(Products_or_equipment_B!C:C,A28,Products_or_equipment_B!I:I))+(SUMIF(Products_or_equipment_CDE!C:C,A28,Products_or_equipment_CDE!I:I))+(SUMIF(Products_or_equipment_CDE!C:C,A28,Products_or_equipment_CDE!K:K))+(SUMIF(Products_or_equipment_CDE!C:C,A28,Products_or_equipment_CDE!V:V))+(SUMIF(Products_or_equipment_FG!C:C,A28,Products_or_equipment_FG!S:S))</f>
        <v>0</v>
      </c>
      <c r="F28" s="237">
        <f>(SUMIF(Products_or_equipment_HI!C:C,A28,Products_or_equipment_HI!G:G))+(SUMIF(Products_or_equipment_HI!C:C,A28,Products_or_equipment_HI!R:R))+(SUMIF('Products_or_equipment_J-Q'!C:C,A28,'Products_or_equipment_J-Q'!H:H))+(SUMIF('Products_or_equipment_J-Q'!C:C,A28,'Products_or_equipment_J-Q'!J:J))+(SUMIF('Products_or_equipment_J-Q'!C:C,A28,'Products_or_equipment_J-Q'!L:L))+(SUMIF('Products_or_equipment_J-Q'!C:C,A28,'Products_or_equipment_J-Q'!N:N))+(SUMIF('Products_or_equipment_J-Q'!C:C,A28,'Products_or_equipment_J-Q'!P:P))+(SUMIF('Products_or_equipment_J-Q'!C:C,A28,'Products_or_equipment_J-Q'!R:R))+(SUMIF('Products_or_equipment_J-Q'!C:C,A28,'Products_or_equipment_J-Q'!T:T))+E28</f>
        <v>0</v>
      </c>
      <c r="G28" s="237">
        <f>E28-(SUMIF(Equip_import_use_export_gas!C:C,A28,Equip_import_use_export_gas!H:H))</f>
        <v>0</v>
      </c>
      <c r="H28" s="238">
        <f>IFERROR(C28*(VLOOKUP(A28,'Reference Data'!$AI$7:$AJ$131,2,FALSE)),"")</f>
        <v>0</v>
      </c>
      <c r="I28" s="238">
        <f>G28*VLOOKUP(A28,'Reference Data'!$AI$7:$AJ$131,2,FALSE)</f>
        <v>0</v>
      </c>
    </row>
    <row r="29" spans="1:9" ht="16" thickBot="1">
      <c r="A29" s="276" t="s">
        <v>331</v>
      </c>
      <c r="B29" s="237">
        <f>(SUMIF(Producers!C:C,Summary!A29,Producers!Y:Y))+(SUMIF(Importers!C:C,Summary!A29,Importers!H:H))+(SUMIF(Producers_and_importers_stocks!C:C,Summary!A29,Producers_and_importers_stocks!J:J))-(SUMIF(Exporters!C:C,Summary!A29,Exporters!J:J))-(SUMIF(Producers_and_importers_stocks!C:C,Summary!A29,Producers_and_importers_stocks!O:O))   -    (SUMIF(Importers!C:C,Summary!A29,Importers!J:J))</f>
        <v>0</v>
      </c>
      <c r="C29" s="237">
        <f>IFERROR(B29-(SUMIF(Exempt!C:C,Summary!A29,Exempt!T:T)),"")</f>
        <v>0</v>
      </c>
      <c r="D29" s="237">
        <f>(SUMIF(Producers!C:C,A29,Producers!Y:Y))+(SUMIF(Importers!C:C,A29,Importers!H:H))-(SUMIF(Exporters!C:C,A29,Exporters!J:J))+(SUMIF(Producers_and_importers_stocks!C:C,A29,Producers_and_importers_stocks!I:I))-(SUMIF(Producers_and_importers_stocks!C:C,A29,Producers_and_importers_stocks!N:N))+(SUMIF(Producers_and_importers_stocks!C:C,A29,Producers_and_importers_stocks!R:R))</f>
        <v>0</v>
      </c>
      <c r="E29" s="237">
        <f>(SUMIF(Products_or_equipment_A!C:C,A29,Products_or_equipment_A!I:I))+(SUMIF(Products_or_equipment_B!C:C,A29,Products_or_equipment_B!I:I))+(SUMIF(Products_or_equipment_CDE!C:C,A29,Products_or_equipment_CDE!I:I))+(SUMIF(Products_or_equipment_CDE!C:C,A29,Products_or_equipment_CDE!K:K))+(SUMIF(Products_or_equipment_CDE!C:C,A29,Products_or_equipment_CDE!V:V))+(SUMIF(Products_or_equipment_FG!C:C,A29,Products_or_equipment_FG!S:S))</f>
        <v>0</v>
      </c>
      <c r="F29" s="237">
        <f>(SUMIF(Products_or_equipment_HI!C:C,A29,Products_or_equipment_HI!G:G))+(SUMIF(Products_or_equipment_HI!C:C,A29,Products_or_equipment_HI!R:R))+(SUMIF('Products_or_equipment_J-Q'!C:C,A29,'Products_or_equipment_J-Q'!H:H))+(SUMIF('Products_or_equipment_J-Q'!C:C,A29,'Products_or_equipment_J-Q'!J:J))+(SUMIF('Products_or_equipment_J-Q'!C:C,A29,'Products_or_equipment_J-Q'!L:L))+(SUMIF('Products_or_equipment_J-Q'!C:C,A29,'Products_or_equipment_J-Q'!N:N))+(SUMIF('Products_or_equipment_J-Q'!C:C,A29,'Products_or_equipment_J-Q'!P:P))+(SUMIF('Products_or_equipment_J-Q'!C:C,A29,'Products_or_equipment_J-Q'!R:R))+(SUMIF('Products_or_equipment_J-Q'!C:C,A29,'Products_or_equipment_J-Q'!T:T))+E29</f>
        <v>0</v>
      </c>
      <c r="G29" s="237">
        <f>E29-(SUMIF(Equip_import_use_export_gas!C:C,A29,Equip_import_use_export_gas!H:H))</f>
        <v>0</v>
      </c>
      <c r="H29" s="238">
        <f>IFERROR(C29*(VLOOKUP(A29,'Reference Data'!$AI$7:$AJ$131,2,FALSE)),"")</f>
        <v>0</v>
      </c>
      <c r="I29" s="238">
        <f>G29*VLOOKUP(A29,'Reference Data'!$AI$7:$AJ$131,2,FALSE)</f>
        <v>0</v>
      </c>
    </row>
    <row r="30" spans="1:9" ht="16" thickBot="1">
      <c r="A30" s="276" t="s">
        <v>332</v>
      </c>
      <c r="B30" s="237">
        <f>(SUMIF(Producers!C:C,Summary!A30,Producers!Y:Y))+(SUMIF(Importers!C:C,Summary!A30,Importers!H:H))+(SUMIF(Producers_and_importers_stocks!C:C,Summary!A30,Producers_and_importers_stocks!J:J))-(SUMIF(Exporters!C:C,Summary!A30,Exporters!J:J))-(SUMIF(Producers_and_importers_stocks!C:C,Summary!A30,Producers_and_importers_stocks!O:O))   -    (SUMIF(Importers!C:C,Summary!A30,Importers!J:J))</f>
        <v>0</v>
      </c>
      <c r="C30" s="237">
        <f>IFERROR(B30-(SUMIF(Exempt!C:C,Summary!A30,Exempt!T:T)),"")</f>
        <v>0</v>
      </c>
      <c r="D30" s="237">
        <f>(SUMIF(Producers!C:C,A30,Producers!Y:Y))+(SUMIF(Importers!C:C,A30,Importers!H:H))-(SUMIF(Exporters!C:C,A30,Exporters!J:J))+(SUMIF(Producers_and_importers_stocks!C:C,A30,Producers_and_importers_stocks!I:I))-(SUMIF(Producers_and_importers_stocks!C:C,A30,Producers_and_importers_stocks!N:N))+(SUMIF(Producers_and_importers_stocks!C:C,A30,Producers_and_importers_stocks!R:R))</f>
        <v>0</v>
      </c>
      <c r="E30" s="237">
        <f>(SUMIF(Products_or_equipment_A!C:C,A30,Products_or_equipment_A!I:I))+(SUMIF(Products_or_equipment_B!C:C,A30,Products_or_equipment_B!I:I))+(SUMIF(Products_or_equipment_CDE!C:C,A30,Products_or_equipment_CDE!I:I))+(SUMIF(Products_or_equipment_CDE!C:C,A30,Products_or_equipment_CDE!K:K))+(SUMIF(Products_or_equipment_CDE!C:C,A30,Products_or_equipment_CDE!V:V))+(SUMIF(Products_or_equipment_FG!C:C,A30,Products_or_equipment_FG!S:S))</f>
        <v>0</v>
      </c>
      <c r="F30" s="237">
        <f>(SUMIF(Products_or_equipment_HI!C:C,A30,Products_or_equipment_HI!G:G))+(SUMIF(Products_or_equipment_HI!C:C,A30,Products_or_equipment_HI!R:R))+(SUMIF('Products_or_equipment_J-Q'!C:C,A30,'Products_or_equipment_J-Q'!H:H))+(SUMIF('Products_or_equipment_J-Q'!C:C,A30,'Products_or_equipment_J-Q'!J:J))+(SUMIF('Products_or_equipment_J-Q'!C:C,A30,'Products_or_equipment_J-Q'!L:L))+(SUMIF('Products_or_equipment_J-Q'!C:C,A30,'Products_or_equipment_J-Q'!N:N))+(SUMIF('Products_or_equipment_J-Q'!C:C,A30,'Products_or_equipment_J-Q'!P:P))+(SUMIF('Products_or_equipment_J-Q'!C:C,A30,'Products_or_equipment_J-Q'!R:R))+(SUMIF('Products_or_equipment_J-Q'!C:C,A30,'Products_or_equipment_J-Q'!T:T))+E30</f>
        <v>0</v>
      </c>
      <c r="G30" s="237">
        <f>E30-(SUMIF(Equip_import_use_export_gas!C:C,A30,Equip_import_use_export_gas!H:H))</f>
        <v>0</v>
      </c>
      <c r="H30" s="238">
        <f>IFERROR(C30*(VLOOKUP(A30,'Reference Data'!$AI$7:$AJ$131,2,FALSE)),"")</f>
        <v>0</v>
      </c>
      <c r="I30" s="238">
        <f>G30*VLOOKUP(A30,'Reference Data'!$AI$7:$AJ$131,2,FALSE)</f>
        <v>0</v>
      </c>
    </row>
    <row r="31" spans="1:9" ht="16" thickBot="1">
      <c r="A31" s="276" t="s">
        <v>333</v>
      </c>
      <c r="B31" s="237">
        <f>(SUMIF(Producers!C:C,Summary!A31,Producers!Y:Y))+(SUMIF(Importers!C:C,Summary!A31,Importers!H:H))+(SUMIF(Producers_and_importers_stocks!C:C,Summary!A31,Producers_and_importers_stocks!J:J))-(SUMIF(Exporters!C:C,Summary!A31,Exporters!J:J))-(SUMIF(Producers_and_importers_stocks!C:C,Summary!A31,Producers_and_importers_stocks!O:O))   -    (SUMIF(Importers!C:C,Summary!A31,Importers!J:J))</f>
        <v>0</v>
      </c>
      <c r="C31" s="237">
        <f>IFERROR(B31-(SUMIF(Exempt!C:C,Summary!A31,Exempt!T:T)),"")</f>
        <v>0</v>
      </c>
      <c r="D31" s="237">
        <f>(SUMIF(Producers!C:C,A31,Producers!Y:Y))+(SUMIF(Importers!C:C,A31,Importers!H:H))-(SUMIF(Exporters!C:C,A31,Exporters!J:J))+(SUMIF(Producers_and_importers_stocks!C:C,A31,Producers_and_importers_stocks!I:I))-(SUMIF(Producers_and_importers_stocks!C:C,A31,Producers_and_importers_stocks!N:N))+(SUMIF(Producers_and_importers_stocks!C:C,A31,Producers_and_importers_stocks!R:R))</f>
        <v>0</v>
      </c>
      <c r="E31" s="237">
        <f>(SUMIF(Products_or_equipment_A!C:C,A31,Products_or_equipment_A!I:I))+(SUMIF(Products_or_equipment_B!C:C,A31,Products_or_equipment_B!I:I))+(SUMIF(Products_or_equipment_CDE!C:C,A31,Products_or_equipment_CDE!I:I))+(SUMIF(Products_or_equipment_CDE!C:C,A31,Products_or_equipment_CDE!K:K))+(SUMIF(Products_or_equipment_CDE!C:C,A31,Products_or_equipment_CDE!V:V))+(SUMIF(Products_or_equipment_FG!C:C,A31,Products_or_equipment_FG!S:S))</f>
        <v>0</v>
      </c>
      <c r="F31" s="237">
        <f>(SUMIF(Products_or_equipment_HI!C:C,A31,Products_or_equipment_HI!G:G))+(SUMIF(Products_or_equipment_HI!C:C,A31,Products_or_equipment_HI!R:R))+(SUMIF('Products_or_equipment_J-Q'!C:C,A31,'Products_or_equipment_J-Q'!H:H))+(SUMIF('Products_or_equipment_J-Q'!C:C,A31,'Products_or_equipment_J-Q'!J:J))+(SUMIF('Products_or_equipment_J-Q'!C:C,A31,'Products_or_equipment_J-Q'!L:L))+(SUMIF('Products_or_equipment_J-Q'!C:C,A31,'Products_or_equipment_J-Q'!N:N))+(SUMIF('Products_or_equipment_J-Q'!C:C,A31,'Products_or_equipment_J-Q'!P:P))+(SUMIF('Products_or_equipment_J-Q'!C:C,A31,'Products_or_equipment_J-Q'!R:R))+(SUMIF('Products_or_equipment_J-Q'!C:C,A31,'Products_or_equipment_J-Q'!T:T))+E31</f>
        <v>0</v>
      </c>
      <c r="G31" s="237">
        <f>E31-(SUMIF(Equip_import_use_export_gas!C:C,A31,Equip_import_use_export_gas!H:H))</f>
        <v>0</v>
      </c>
      <c r="H31" s="238">
        <f>IFERROR(C31*(VLOOKUP(A31,'Reference Data'!$AI$7:$AJ$131,2,FALSE)),"")</f>
        <v>0</v>
      </c>
      <c r="I31" s="238">
        <f>G31*VLOOKUP(A31,'Reference Data'!$AI$7:$AJ$131,2,FALSE)</f>
        <v>0</v>
      </c>
    </row>
    <row r="32" spans="1:9" ht="16" thickBot="1">
      <c r="A32" s="276" t="s">
        <v>334</v>
      </c>
      <c r="B32" s="237">
        <f>(SUMIF(Producers!C:C,Summary!A32,Producers!Y:Y))+(SUMIF(Importers!C:C,Summary!A32,Importers!H:H))+(SUMIF(Producers_and_importers_stocks!C:C,Summary!A32,Producers_and_importers_stocks!J:J))-(SUMIF(Exporters!C:C,Summary!A32,Exporters!J:J))-(SUMIF(Producers_and_importers_stocks!C:C,Summary!A32,Producers_and_importers_stocks!O:O))   -    (SUMIF(Importers!C:C,Summary!A32,Importers!J:J))</f>
        <v>0</v>
      </c>
      <c r="C32" s="237">
        <f>IFERROR(B32-(SUMIF(Exempt!C:C,Summary!A32,Exempt!T:T)),"")</f>
        <v>0</v>
      </c>
      <c r="D32" s="237">
        <f>(SUMIF(Producers!C:C,A32,Producers!Y:Y))+(SUMIF(Importers!C:C,A32,Importers!H:H))-(SUMIF(Exporters!C:C,A32,Exporters!J:J))+(SUMIF(Producers_and_importers_stocks!C:C,A32,Producers_and_importers_stocks!I:I))-(SUMIF(Producers_and_importers_stocks!C:C,A32,Producers_and_importers_stocks!N:N))+(SUMIF(Producers_and_importers_stocks!C:C,A32,Producers_and_importers_stocks!R:R))</f>
        <v>0</v>
      </c>
      <c r="E32" s="237">
        <f>(SUMIF(Products_or_equipment_A!C:C,A32,Products_or_equipment_A!I:I))+(SUMIF(Products_or_equipment_B!C:C,A32,Products_or_equipment_B!I:I))+(SUMIF(Products_or_equipment_CDE!C:C,A32,Products_or_equipment_CDE!I:I))+(SUMIF(Products_or_equipment_CDE!C:C,A32,Products_or_equipment_CDE!K:K))+(SUMIF(Products_or_equipment_CDE!C:C,A32,Products_or_equipment_CDE!V:V))+(SUMIF(Products_or_equipment_FG!C:C,A32,Products_or_equipment_FG!S:S))</f>
        <v>0</v>
      </c>
      <c r="F32" s="237">
        <f>(SUMIF(Products_or_equipment_HI!C:C,A32,Products_or_equipment_HI!G:G))+(SUMIF(Products_or_equipment_HI!C:C,A32,Products_or_equipment_HI!R:R))+(SUMIF('Products_or_equipment_J-Q'!C:C,A32,'Products_or_equipment_J-Q'!H:H))+(SUMIF('Products_or_equipment_J-Q'!C:C,A32,'Products_or_equipment_J-Q'!J:J))+(SUMIF('Products_or_equipment_J-Q'!C:C,A32,'Products_or_equipment_J-Q'!L:L))+(SUMIF('Products_or_equipment_J-Q'!C:C,A32,'Products_or_equipment_J-Q'!N:N))+(SUMIF('Products_or_equipment_J-Q'!C:C,A32,'Products_or_equipment_J-Q'!P:P))+(SUMIF('Products_or_equipment_J-Q'!C:C,A32,'Products_or_equipment_J-Q'!R:R))+(SUMIF('Products_or_equipment_J-Q'!C:C,A32,'Products_or_equipment_J-Q'!T:T))+E32</f>
        <v>0</v>
      </c>
      <c r="G32" s="237">
        <f>E32-(SUMIF(Equip_import_use_export_gas!C:C,A32,Equip_import_use_export_gas!H:H))</f>
        <v>0</v>
      </c>
      <c r="H32" s="238">
        <f>IFERROR(C32*(VLOOKUP(A32,'Reference Data'!$AI$7:$AJ$131,2,FALSE)),"")</f>
        <v>0</v>
      </c>
      <c r="I32" s="238">
        <f>G32*VLOOKUP(A32,'Reference Data'!$AI$7:$AJ$131,2,FALSE)</f>
        <v>0</v>
      </c>
    </row>
    <row r="33" spans="1:9" ht="16" thickBot="1">
      <c r="A33" s="276" t="s">
        <v>335</v>
      </c>
      <c r="B33" s="237">
        <f>(SUMIF(Producers!C:C,Summary!A33,Producers!Y:Y))+(SUMIF(Importers!C:C,Summary!A33,Importers!H:H))+(SUMIF(Producers_and_importers_stocks!C:C,Summary!A33,Producers_and_importers_stocks!J:J))-(SUMIF(Exporters!C:C,Summary!A33,Exporters!J:J))-(SUMIF(Producers_and_importers_stocks!C:C,Summary!A33,Producers_and_importers_stocks!O:O))   -    (SUMIF(Importers!C:C,Summary!A33,Importers!J:J))</f>
        <v>0</v>
      </c>
      <c r="C33" s="237">
        <f>IFERROR(B33-(SUMIF(Exempt!C:C,Summary!A33,Exempt!T:T)),"")</f>
        <v>0</v>
      </c>
      <c r="D33" s="237">
        <f>(SUMIF(Producers!C:C,A33,Producers!Y:Y))+(SUMIF(Importers!C:C,A33,Importers!H:H))-(SUMIF(Exporters!C:C,A33,Exporters!J:J))+(SUMIF(Producers_and_importers_stocks!C:C,A33,Producers_and_importers_stocks!I:I))-(SUMIF(Producers_and_importers_stocks!C:C,A33,Producers_and_importers_stocks!N:N))+(SUMIF(Producers_and_importers_stocks!C:C,A33,Producers_and_importers_stocks!R:R))</f>
        <v>0</v>
      </c>
      <c r="E33" s="237">
        <f>(SUMIF(Products_or_equipment_A!C:C,A33,Products_or_equipment_A!I:I))+(SUMIF(Products_or_equipment_B!C:C,A33,Products_or_equipment_B!I:I))+(SUMIF(Products_or_equipment_CDE!C:C,A33,Products_or_equipment_CDE!I:I))+(SUMIF(Products_or_equipment_CDE!C:C,A33,Products_or_equipment_CDE!K:K))+(SUMIF(Products_or_equipment_CDE!C:C,A33,Products_or_equipment_CDE!V:V))+(SUMIF(Products_or_equipment_FG!C:C,A33,Products_or_equipment_FG!S:S))</f>
        <v>0</v>
      </c>
      <c r="F33" s="237">
        <f>(SUMIF(Products_or_equipment_HI!C:C,A33,Products_or_equipment_HI!G:G))+(SUMIF(Products_or_equipment_HI!C:C,A33,Products_or_equipment_HI!R:R))+(SUMIF('Products_or_equipment_J-Q'!C:C,A33,'Products_or_equipment_J-Q'!H:H))+(SUMIF('Products_or_equipment_J-Q'!C:C,A33,'Products_or_equipment_J-Q'!J:J))+(SUMIF('Products_or_equipment_J-Q'!C:C,A33,'Products_or_equipment_J-Q'!L:L))+(SUMIF('Products_or_equipment_J-Q'!C:C,A33,'Products_or_equipment_J-Q'!N:N))+(SUMIF('Products_or_equipment_J-Q'!C:C,A33,'Products_or_equipment_J-Q'!P:P))+(SUMIF('Products_or_equipment_J-Q'!C:C,A33,'Products_or_equipment_J-Q'!R:R))+(SUMIF('Products_or_equipment_J-Q'!C:C,A33,'Products_or_equipment_J-Q'!T:T))+E33</f>
        <v>0</v>
      </c>
      <c r="G33" s="237">
        <f>E33-(SUMIF(Equip_import_use_export_gas!C:C,A33,Equip_import_use_export_gas!H:H))</f>
        <v>0</v>
      </c>
      <c r="H33" s="238">
        <f>IFERROR(C33*(VLOOKUP(A33,'Reference Data'!$AI$7:$AJ$131,2,FALSE)),"")</f>
        <v>0</v>
      </c>
      <c r="I33" s="238">
        <f>G33*VLOOKUP(A33,'Reference Data'!$AI$7:$AJ$131,2,FALSE)</f>
        <v>0</v>
      </c>
    </row>
    <row r="34" spans="1:9" ht="16" thickBot="1">
      <c r="A34" s="276" t="s">
        <v>336</v>
      </c>
      <c r="B34" s="237">
        <f>(SUMIF(Producers!C:C,Summary!A34,Producers!Y:Y))+(SUMIF(Importers!C:C,Summary!A34,Importers!H:H))+(SUMIF(Producers_and_importers_stocks!C:C,Summary!A34,Producers_and_importers_stocks!J:J))-(SUMIF(Exporters!C:C,Summary!A34,Exporters!J:J))-(SUMIF(Producers_and_importers_stocks!C:C,Summary!A34,Producers_and_importers_stocks!O:O))   -    (SUMIF(Importers!C:C,Summary!A34,Importers!J:J))</f>
        <v>0</v>
      </c>
      <c r="C34" s="237">
        <f>IFERROR(B34-(SUMIF(Exempt!C:C,Summary!A34,Exempt!T:T)),"")</f>
        <v>0</v>
      </c>
      <c r="D34" s="237">
        <f>(SUMIF(Producers!C:C,A34,Producers!Y:Y))+(SUMIF(Importers!C:C,A34,Importers!H:H))-(SUMIF(Exporters!C:C,A34,Exporters!J:J))+(SUMIF(Producers_and_importers_stocks!C:C,A34,Producers_and_importers_stocks!I:I))-(SUMIF(Producers_and_importers_stocks!C:C,A34,Producers_and_importers_stocks!N:N))+(SUMIF(Producers_and_importers_stocks!C:C,A34,Producers_and_importers_stocks!R:R))</f>
        <v>0</v>
      </c>
      <c r="E34" s="237">
        <f>(SUMIF(Products_or_equipment_A!C:C,A34,Products_or_equipment_A!I:I))+(SUMIF(Products_or_equipment_B!C:C,A34,Products_or_equipment_B!I:I))+(SUMIF(Products_or_equipment_CDE!C:C,A34,Products_or_equipment_CDE!I:I))+(SUMIF(Products_or_equipment_CDE!C:C,A34,Products_or_equipment_CDE!K:K))+(SUMIF(Products_or_equipment_CDE!C:C,A34,Products_or_equipment_CDE!V:V))+(SUMIF(Products_or_equipment_FG!C:C,A34,Products_or_equipment_FG!S:S))</f>
        <v>0</v>
      </c>
      <c r="F34" s="237">
        <f>(SUMIF(Products_or_equipment_HI!C:C,A34,Products_or_equipment_HI!G:G))+(SUMIF(Products_or_equipment_HI!C:C,A34,Products_or_equipment_HI!R:R))+(SUMIF('Products_or_equipment_J-Q'!C:C,A34,'Products_or_equipment_J-Q'!H:H))+(SUMIF('Products_or_equipment_J-Q'!C:C,A34,'Products_or_equipment_J-Q'!J:J))+(SUMIF('Products_or_equipment_J-Q'!C:C,A34,'Products_or_equipment_J-Q'!L:L))+(SUMIF('Products_or_equipment_J-Q'!C:C,A34,'Products_or_equipment_J-Q'!N:N))+(SUMIF('Products_or_equipment_J-Q'!C:C,A34,'Products_or_equipment_J-Q'!P:P))+(SUMIF('Products_or_equipment_J-Q'!C:C,A34,'Products_or_equipment_J-Q'!R:R))+(SUMIF('Products_or_equipment_J-Q'!C:C,A34,'Products_or_equipment_J-Q'!T:T))+E34</f>
        <v>0</v>
      </c>
      <c r="G34" s="237">
        <f>E34-(SUMIF(Equip_import_use_export_gas!C:C,A34,Equip_import_use_export_gas!H:H))</f>
        <v>0</v>
      </c>
      <c r="H34" s="238">
        <f>IFERROR(C34*(VLOOKUP(A34,'Reference Data'!$AI$7:$AJ$131,2,FALSE)),"")</f>
        <v>0</v>
      </c>
      <c r="I34" s="238">
        <f>G34*VLOOKUP(A34,'Reference Data'!$AI$7:$AJ$131,2,FALSE)</f>
        <v>0</v>
      </c>
    </row>
    <row r="35" spans="1:9" ht="16" thickBot="1">
      <c r="A35" s="276" t="s">
        <v>337</v>
      </c>
      <c r="B35" s="237">
        <f>(SUMIF(Producers!C:C,Summary!A35,Producers!Y:Y))+(SUMIF(Importers!C:C,Summary!A35,Importers!H:H))+(SUMIF(Producers_and_importers_stocks!C:C,Summary!A35,Producers_and_importers_stocks!J:J))-(SUMIF(Exporters!C:C,Summary!A35,Exporters!J:J))-(SUMIF(Producers_and_importers_stocks!C:C,Summary!A35,Producers_and_importers_stocks!O:O))   -    (SUMIF(Importers!C:C,Summary!A35,Importers!J:J))</f>
        <v>0</v>
      </c>
      <c r="C35" s="237">
        <f>IFERROR(B35-(SUMIF(Exempt!C:C,Summary!A35,Exempt!T:T)),"")</f>
        <v>0</v>
      </c>
      <c r="D35" s="237">
        <f>(SUMIF(Producers!C:C,A35,Producers!Y:Y))+(SUMIF(Importers!C:C,A35,Importers!H:H))-(SUMIF(Exporters!C:C,A35,Exporters!J:J))+(SUMIF(Producers_and_importers_stocks!C:C,A35,Producers_and_importers_stocks!I:I))-(SUMIF(Producers_and_importers_stocks!C:C,A35,Producers_and_importers_stocks!N:N))+(SUMIF(Producers_and_importers_stocks!C:C,A35,Producers_and_importers_stocks!R:R))</f>
        <v>0</v>
      </c>
      <c r="E35" s="237">
        <f>(SUMIF(Products_or_equipment_A!C:C,A35,Products_or_equipment_A!I:I))+(SUMIF(Products_or_equipment_B!C:C,A35,Products_or_equipment_B!I:I))+(SUMIF(Products_or_equipment_CDE!C:C,A35,Products_or_equipment_CDE!I:I))+(SUMIF(Products_or_equipment_CDE!C:C,A35,Products_or_equipment_CDE!K:K))+(SUMIF(Products_or_equipment_CDE!C:C,A35,Products_or_equipment_CDE!V:V))+(SUMIF(Products_or_equipment_FG!C:C,A35,Products_or_equipment_FG!S:S))</f>
        <v>0</v>
      </c>
      <c r="F35" s="237">
        <f>(SUMIF(Products_or_equipment_HI!C:C,A35,Products_or_equipment_HI!G:G))+(SUMIF(Products_or_equipment_HI!C:C,A35,Products_or_equipment_HI!R:R))+(SUMIF('Products_or_equipment_J-Q'!C:C,A35,'Products_or_equipment_J-Q'!H:H))+(SUMIF('Products_or_equipment_J-Q'!C:C,A35,'Products_or_equipment_J-Q'!J:J))+(SUMIF('Products_or_equipment_J-Q'!C:C,A35,'Products_or_equipment_J-Q'!L:L))+(SUMIF('Products_or_equipment_J-Q'!C:C,A35,'Products_or_equipment_J-Q'!N:N))+(SUMIF('Products_or_equipment_J-Q'!C:C,A35,'Products_or_equipment_J-Q'!P:P))+(SUMIF('Products_or_equipment_J-Q'!C:C,A35,'Products_or_equipment_J-Q'!R:R))+(SUMIF('Products_or_equipment_J-Q'!C:C,A35,'Products_or_equipment_J-Q'!T:T))+E35</f>
        <v>0</v>
      </c>
      <c r="G35" s="237">
        <f>E35-(SUMIF(Equip_import_use_export_gas!C:C,A35,Equip_import_use_export_gas!H:H))</f>
        <v>0</v>
      </c>
      <c r="H35" s="238">
        <f>IFERROR(C35*(VLOOKUP(A35,'Reference Data'!$AI$7:$AJ$131,2,FALSE)),"")</f>
        <v>0</v>
      </c>
      <c r="I35" s="238">
        <f>G35*VLOOKUP(A35,'Reference Data'!$AI$7:$AJ$131,2,FALSE)</f>
        <v>0</v>
      </c>
    </row>
    <row r="36" spans="1:9" ht="16" thickBot="1">
      <c r="A36" s="276" t="s">
        <v>338</v>
      </c>
      <c r="B36" s="237">
        <f>(SUMIF(Producers!C:C,Summary!A36,Producers!Y:Y))+(SUMIF(Importers!C:C,Summary!A36,Importers!H:H))+(SUMIF(Producers_and_importers_stocks!C:C,Summary!A36,Producers_and_importers_stocks!J:J))-(SUMIF(Exporters!C:C,Summary!A36,Exporters!J:J))-(SUMIF(Producers_and_importers_stocks!C:C,Summary!A36,Producers_and_importers_stocks!O:O))   -    (SUMIF(Importers!C:C,Summary!A36,Importers!J:J))</f>
        <v>0</v>
      </c>
      <c r="C36" s="237">
        <f>IFERROR(B36-(SUMIF(Exempt!C:C,Summary!A36,Exempt!T:T)),"")</f>
        <v>0</v>
      </c>
      <c r="D36" s="237">
        <f>(SUMIF(Producers!C:C,A36,Producers!Y:Y))+(SUMIF(Importers!C:C,A36,Importers!H:H))-(SUMIF(Exporters!C:C,A36,Exporters!J:J))+(SUMIF(Producers_and_importers_stocks!C:C,A36,Producers_and_importers_stocks!I:I))-(SUMIF(Producers_and_importers_stocks!C:C,A36,Producers_and_importers_stocks!N:N))+(SUMIF(Producers_and_importers_stocks!C:C,A36,Producers_and_importers_stocks!R:R))</f>
        <v>0</v>
      </c>
      <c r="E36" s="237">
        <f>(SUMIF(Products_or_equipment_A!C:C,A36,Products_or_equipment_A!I:I))+(SUMIF(Products_or_equipment_B!C:C,A36,Products_or_equipment_B!I:I))+(SUMIF(Products_or_equipment_CDE!C:C,A36,Products_or_equipment_CDE!I:I))+(SUMIF(Products_or_equipment_CDE!C:C,A36,Products_or_equipment_CDE!K:K))+(SUMIF(Products_or_equipment_CDE!C:C,A36,Products_or_equipment_CDE!V:V))+(SUMIF(Products_or_equipment_FG!C:C,A36,Products_or_equipment_FG!S:S))</f>
        <v>0</v>
      </c>
      <c r="F36" s="237">
        <f>(SUMIF(Products_or_equipment_HI!C:C,A36,Products_or_equipment_HI!G:G))+(SUMIF(Products_or_equipment_HI!C:C,A36,Products_or_equipment_HI!R:R))+(SUMIF('Products_or_equipment_J-Q'!C:C,A36,'Products_or_equipment_J-Q'!H:H))+(SUMIF('Products_or_equipment_J-Q'!C:C,A36,'Products_or_equipment_J-Q'!J:J))+(SUMIF('Products_or_equipment_J-Q'!C:C,A36,'Products_or_equipment_J-Q'!L:L))+(SUMIF('Products_or_equipment_J-Q'!C:C,A36,'Products_or_equipment_J-Q'!N:N))+(SUMIF('Products_or_equipment_J-Q'!C:C,A36,'Products_or_equipment_J-Q'!P:P))+(SUMIF('Products_or_equipment_J-Q'!C:C,A36,'Products_or_equipment_J-Q'!R:R))+(SUMIF('Products_or_equipment_J-Q'!C:C,A36,'Products_or_equipment_J-Q'!T:T))+E36</f>
        <v>0</v>
      </c>
      <c r="G36" s="237">
        <f>E36-(SUMIF(Equip_import_use_export_gas!C:C,A36,Equip_import_use_export_gas!H:H))</f>
        <v>0</v>
      </c>
      <c r="H36" s="238">
        <f>IFERROR(C36*(VLOOKUP(A36,'Reference Data'!$AI$7:$AJ$131,2,FALSE)),"")</f>
        <v>0</v>
      </c>
      <c r="I36" s="238">
        <f>G36*VLOOKUP(A36,'Reference Data'!$AI$7:$AJ$131,2,FALSE)</f>
        <v>0</v>
      </c>
    </row>
    <row r="37" spans="1:9" ht="16" thickBot="1">
      <c r="A37" s="276" t="s">
        <v>339</v>
      </c>
      <c r="B37" s="237">
        <f>(SUMIF(Producers!C:C,Summary!A37,Producers!Y:Y))+(SUMIF(Importers!C:C,Summary!A37,Importers!H:H))+(SUMIF(Producers_and_importers_stocks!C:C,Summary!A37,Producers_and_importers_stocks!J:J))-(SUMIF(Exporters!C:C,Summary!A37,Exporters!J:J))-(SUMIF(Producers_and_importers_stocks!C:C,Summary!A37,Producers_and_importers_stocks!O:O))   -    (SUMIF(Importers!C:C,Summary!A37,Importers!J:J))</f>
        <v>0</v>
      </c>
      <c r="C37" s="237">
        <f>IFERROR(B37-(SUMIF(Exempt!C:C,Summary!A37,Exempt!T:T)),"")</f>
        <v>0</v>
      </c>
      <c r="D37" s="237">
        <f>(SUMIF(Producers!C:C,A37,Producers!Y:Y))+(SUMIF(Importers!C:C,A37,Importers!H:H))-(SUMIF(Exporters!C:C,A37,Exporters!J:J))+(SUMIF(Producers_and_importers_stocks!C:C,A37,Producers_and_importers_stocks!I:I))-(SUMIF(Producers_and_importers_stocks!C:C,A37,Producers_and_importers_stocks!N:N))+(SUMIF(Producers_and_importers_stocks!C:C,A37,Producers_and_importers_stocks!R:R))</f>
        <v>0</v>
      </c>
      <c r="E37" s="237">
        <f>(SUMIF(Products_or_equipment_A!C:C,A37,Products_or_equipment_A!I:I))+(SUMIF(Products_or_equipment_B!C:C,A37,Products_or_equipment_B!I:I))+(SUMIF(Products_or_equipment_CDE!C:C,A37,Products_or_equipment_CDE!I:I))+(SUMIF(Products_or_equipment_CDE!C:C,A37,Products_or_equipment_CDE!K:K))+(SUMIF(Products_or_equipment_CDE!C:C,A37,Products_or_equipment_CDE!V:V))+(SUMIF(Products_or_equipment_FG!C:C,A37,Products_or_equipment_FG!S:S))</f>
        <v>0</v>
      </c>
      <c r="F37" s="237">
        <f>(SUMIF(Products_or_equipment_HI!C:C,A37,Products_or_equipment_HI!G:G))+(SUMIF(Products_or_equipment_HI!C:C,A37,Products_or_equipment_HI!R:R))+(SUMIF('Products_or_equipment_J-Q'!C:C,A37,'Products_or_equipment_J-Q'!H:H))+(SUMIF('Products_or_equipment_J-Q'!C:C,A37,'Products_or_equipment_J-Q'!J:J))+(SUMIF('Products_or_equipment_J-Q'!C:C,A37,'Products_or_equipment_J-Q'!L:L))+(SUMIF('Products_or_equipment_J-Q'!C:C,A37,'Products_or_equipment_J-Q'!N:N))+(SUMIF('Products_or_equipment_J-Q'!C:C,A37,'Products_or_equipment_J-Q'!P:P))+(SUMIF('Products_or_equipment_J-Q'!C:C,A37,'Products_or_equipment_J-Q'!R:R))+(SUMIF('Products_or_equipment_J-Q'!C:C,A37,'Products_or_equipment_J-Q'!T:T))+E37</f>
        <v>0</v>
      </c>
      <c r="G37" s="237">
        <f>E37-(SUMIF(Equip_import_use_export_gas!C:C,A37,Equip_import_use_export_gas!H:H))</f>
        <v>0</v>
      </c>
      <c r="H37" s="238">
        <f>IFERROR(C37*(VLOOKUP(A37,'Reference Data'!$AI$7:$AJ$131,2,FALSE)),"")</f>
        <v>0</v>
      </c>
      <c r="I37" s="238">
        <f>G37*VLOOKUP(A37,'Reference Data'!$AI$7:$AJ$131,2,FALSE)</f>
        <v>0</v>
      </c>
    </row>
    <row r="38" spans="1:9" ht="16" thickBot="1">
      <c r="A38" s="276" t="s">
        <v>340</v>
      </c>
      <c r="B38" s="237">
        <f>(SUMIF(Producers!C:C,Summary!A38,Producers!Y:Y))+(SUMIF(Importers!C:C,Summary!A38,Importers!H:H))+(SUMIF(Producers_and_importers_stocks!C:C,Summary!A38,Producers_and_importers_stocks!J:J))-(SUMIF(Exporters!C:C,Summary!A38,Exporters!J:J))-(SUMIF(Producers_and_importers_stocks!C:C,Summary!A38,Producers_and_importers_stocks!O:O))   -    (SUMIF(Importers!C:C,Summary!A38,Importers!J:J))</f>
        <v>0</v>
      </c>
      <c r="C38" s="237">
        <f>IFERROR(B38-(SUMIF(Exempt!C:C,Summary!A38,Exempt!T:T)),"")</f>
        <v>0</v>
      </c>
      <c r="D38" s="237">
        <f>(SUMIF(Producers!C:C,A38,Producers!Y:Y))+(SUMIF(Importers!C:C,A38,Importers!H:H))-(SUMIF(Exporters!C:C,A38,Exporters!J:J))+(SUMIF(Producers_and_importers_stocks!C:C,A38,Producers_and_importers_stocks!I:I))-(SUMIF(Producers_and_importers_stocks!C:C,A38,Producers_and_importers_stocks!N:N))+(SUMIF(Producers_and_importers_stocks!C:C,A38,Producers_and_importers_stocks!R:R))</f>
        <v>0</v>
      </c>
      <c r="E38" s="237">
        <f>(SUMIF(Products_or_equipment_A!C:C,A38,Products_or_equipment_A!I:I))+(SUMIF(Products_or_equipment_B!C:C,A38,Products_or_equipment_B!I:I))+(SUMIF(Products_or_equipment_CDE!C:C,A38,Products_or_equipment_CDE!I:I))+(SUMIF(Products_or_equipment_CDE!C:C,A38,Products_or_equipment_CDE!K:K))+(SUMIF(Products_or_equipment_CDE!C:C,A38,Products_or_equipment_CDE!V:V))+(SUMIF(Products_or_equipment_FG!C:C,A38,Products_or_equipment_FG!S:S))</f>
        <v>0</v>
      </c>
      <c r="F38" s="237">
        <f>(SUMIF(Products_or_equipment_HI!C:C,A38,Products_or_equipment_HI!G:G))+(SUMIF(Products_or_equipment_HI!C:C,A38,Products_or_equipment_HI!R:R))+(SUMIF('Products_or_equipment_J-Q'!C:C,A38,'Products_or_equipment_J-Q'!H:H))+(SUMIF('Products_or_equipment_J-Q'!C:C,A38,'Products_or_equipment_J-Q'!J:J))+(SUMIF('Products_or_equipment_J-Q'!C:C,A38,'Products_or_equipment_J-Q'!L:L))+(SUMIF('Products_or_equipment_J-Q'!C:C,A38,'Products_or_equipment_J-Q'!N:N))+(SUMIF('Products_or_equipment_J-Q'!C:C,A38,'Products_or_equipment_J-Q'!P:P))+(SUMIF('Products_or_equipment_J-Q'!C:C,A38,'Products_or_equipment_J-Q'!R:R))+(SUMIF('Products_or_equipment_J-Q'!C:C,A38,'Products_or_equipment_J-Q'!T:T))+E38</f>
        <v>0</v>
      </c>
      <c r="G38" s="237">
        <f>E38-(SUMIF(Equip_import_use_export_gas!C:C,A38,Equip_import_use_export_gas!H:H))</f>
        <v>0</v>
      </c>
      <c r="H38" s="238">
        <f>IFERROR(C38*(VLOOKUP(A38,'Reference Data'!$AI$7:$AJ$131,2,FALSE)),"")</f>
        <v>0</v>
      </c>
      <c r="I38" s="238">
        <f>G38*VLOOKUP(A38,'Reference Data'!$AI$7:$AJ$131,2,FALSE)</f>
        <v>0</v>
      </c>
    </row>
    <row r="39" spans="1:9" ht="16" thickBot="1">
      <c r="A39" s="276" t="s">
        <v>341</v>
      </c>
      <c r="B39" s="237">
        <f>(SUMIF(Producers!C:C,Summary!A39,Producers!Y:Y))+(SUMIF(Importers!C:C,Summary!A39,Importers!H:H))+(SUMIF(Producers_and_importers_stocks!C:C,Summary!A39,Producers_and_importers_stocks!J:J))-(SUMIF(Exporters!C:C,Summary!A39,Exporters!J:J))-(SUMIF(Producers_and_importers_stocks!C:C,Summary!A39,Producers_and_importers_stocks!O:O))   -    (SUMIF(Importers!C:C,Summary!A39,Importers!J:J))</f>
        <v>0</v>
      </c>
      <c r="C39" s="237">
        <f>IFERROR(B39-(SUMIF(Exempt!C:C,Summary!A39,Exempt!T:T)),"")</f>
        <v>0</v>
      </c>
      <c r="D39" s="237">
        <f>(SUMIF(Producers!C:C,A39,Producers!Y:Y))+(SUMIF(Importers!C:C,A39,Importers!H:H))-(SUMIF(Exporters!C:C,A39,Exporters!J:J))+(SUMIF(Producers_and_importers_stocks!C:C,A39,Producers_and_importers_stocks!I:I))-(SUMIF(Producers_and_importers_stocks!C:C,A39,Producers_and_importers_stocks!N:N))+(SUMIF(Producers_and_importers_stocks!C:C,A39,Producers_and_importers_stocks!R:R))</f>
        <v>0</v>
      </c>
      <c r="E39" s="237">
        <f>(SUMIF(Products_or_equipment_A!C:C,A39,Products_or_equipment_A!I:I))+(SUMIF(Products_or_equipment_B!C:C,A39,Products_or_equipment_B!I:I))+(SUMIF(Products_or_equipment_CDE!C:C,A39,Products_or_equipment_CDE!I:I))+(SUMIF(Products_or_equipment_CDE!C:C,A39,Products_or_equipment_CDE!K:K))+(SUMIF(Products_or_equipment_CDE!C:C,A39,Products_or_equipment_CDE!V:V))+(SUMIF(Products_or_equipment_FG!C:C,A39,Products_or_equipment_FG!S:S))</f>
        <v>0</v>
      </c>
      <c r="F39" s="237">
        <f>(SUMIF(Products_or_equipment_HI!C:C,A39,Products_or_equipment_HI!G:G))+(SUMIF(Products_or_equipment_HI!C:C,A39,Products_or_equipment_HI!R:R))+(SUMIF('Products_or_equipment_J-Q'!C:C,A39,'Products_or_equipment_J-Q'!H:H))+(SUMIF('Products_or_equipment_J-Q'!C:C,A39,'Products_or_equipment_J-Q'!J:J))+(SUMIF('Products_or_equipment_J-Q'!C:C,A39,'Products_or_equipment_J-Q'!L:L))+(SUMIF('Products_or_equipment_J-Q'!C:C,A39,'Products_or_equipment_J-Q'!N:N))+(SUMIF('Products_or_equipment_J-Q'!C:C,A39,'Products_or_equipment_J-Q'!P:P))+(SUMIF('Products_or_equipment_J-Q'!C:C,A39,'Products_or_equipment_J-Q'!R:R))+(SUMIF('Products_or_equipment_J-Q'!C:C,A39,'Products_or_equipment_J-Q'!T:T))+E39</f>
        <v>0</v>
      </c>
      <c r="G39" s="237">
        <f>E39-(SUMIF(Equip_import_use_export_gas!C:C,A39,Equip_import_use_export_gas!H:H))</f>
        <v>0</v>
      </c>
      <c r="H39" s="238">
        <f>IFERROR(C39*(VLOOKUP(A39,'Reference Data'!$AI$7:$AJ$131,2,FALSE)),"")</f>
        <v>0</v>
      </c>
      <c r="I39" s="238">
        <f>G39*VLOOKUP(A39,'Reference Data'!$AI$7:$AJ$131,2,FALSE)</f>
        <v>0</v>
      </c>
    </row>
    <row r="40" spans="1:9" ht="16" thickBot="1">
      <c r="A40" s="276" t="s">
        <v>342</v>
      </c>
      <c r="B40" s="237">
        <f>(SUMIF(Producers!C:C,Summary!A40,Producers!Y:Y))+(SUMIF(Importers!C:C,Summary!A40,Importers!H:H))+(SUMIF(Producers_and_importers_stocks!C:C,Summary!A40,Producers_and_importers_stocks!J:J))-(SUMIF(Exporters!C:C,Summary!A40,Exporters!J:J))-(SUMIF(Producers_and_importers_stocks!C:C,Summary!A40,Producers_and_importers_stocks!O:O))   -    (SUMIF(Importers!C:C,Summary!A40,Importers!J:J))</f>
        <v>0</v>
      </c>
      <c r="C40" s="237">
        <f>IFERROR(B40-(SUMIF(Exempt!C:C,Summary!A40,Exempt!T:T)),"")</f>
        <v>0</v>
      </c>
      <c r="D40" s="237">
        <f>(SUMIF(Producers!C:C,A40,Producers!Y:Y))+(SUMIF(Importers!C:C,A40,Importers!H:H))-(SUMIF(Exporters!C:C,A40,Exporters!J:J))+(SUMIF(Producers_and_importers_stocks!C:C,A40,Producers_and_importers_stocks!I:I))-(SUMIF(Producers_and_importers_stocks!C:C,A40,Producers_and_importers_stocks!N:N))+(SUMIF(Producers_and_importers_stocks!C:C,A40,Producers_and_importers_stocks!R:R))</f>
        <v>0</v>
      </c>
      <c r="E40" s="237">
        <f>(SUMIF(Products_or_equipment_A!C:C,A40,Products_or_equipment_A!I:I))+(SUMIF(Products_or_equipment_B!C:C,A40,Products_or_equipment_B!I:I))+(SUMIF(Products_or_equipment_CDE!C:C,A40,Products_or_equipment_CDE!I:I))+(SUMIF(Products_or_equipment_CDE!C:C,A40,Products_or_equipment_CDE!K:K))+(SUMIF(Products_or_equipment_CDE!C:C,A40,Products_or_equipment_CDE!V:V))+(SUMIF(Products_or_equipment_FG!C:C,A40,Products_or_equipment_FG!S:S))</f>
        <v>0</v>
      </c>
      <c r="F40" s="237">
        <f>(SUMIF(Products_or_equipment_HI!C:C,A40,Products_or_equipment_HI!G:G))+(SUMIF(Products_or_equipment_HI!C:C,A40,Products_or_equipment_HI!R:R))+(SUMIF('Products_or_equipment_J-Q'!C:C,A40,'Products_or_equipment_J-Q'!H:H))+(SUMIF('Products_or_equipment_J-Q'!C:C,A40,'Products_or_equipment_J-Q'!J:J))+(SUMIF('Products_or_equipment_J-Q'!C:C,A40,'Products_or_equipment_J-Q'!L:L))+(SUMIF('Products_or_equipment_J-Q'!C:C,A40,'Products_or_equipment_J-Q'!N:N))+(SUMIF('Products_or_equipment_J-Q'!C:C,A40,'Products_or_equipment_J-Q'!P:P))+(SUMIF('Products_or_equipment_J-Q'!C:C,A40,'Products_or_equipment_J-Q'!R:R))+(SUMIF('Products_or_equipment_J-Q'!C:C,A40,'Products_or_equipment_J-Q'!T:T))+E40</f>
        <v>0</v>
      </c>
      <c r="G40" s="237">
        <f>E40-(SUMIF(Equip_import_use_export_gas!C:C,A40,Equip_import_use_export_gas!H:H))</f>
        <v>0</v>
      </c>
      <c r="H40" s="238">
        <f>IFERROR(C40*(VLOOKUP(A40,'Reference Data'!$AI$7:$AJ$131,2,FALSE)),"")</f>
        <v>0</v>
      </c>
      <c r="I40" s="238">
        <f>G40*VLOOKUP(A40,'Reference Data'!$AI$7:$AJ$131,2,FALSE)</f>
        <v>0</v>
      </c>
    </row>
    <row r="41" spans="1:9" ht="16" thickBot="1">
      <c r="A41" s="276" t="s">
        <v>343</v>
      </c>
      <c r="B41" s="237">
        <f>(SUMIF(Producers!C:C,Summary!A41,Producers!Y:Y))+(SUMIF(Importers!C:C,Summary!A41,Importers!H:H))+(SUMIF(Producers_and_importers_stocks!C:C,Summary!A41,Producers_and_importers_stocks!J:J))-(SUMIF(Exporters!C:C,Summary!A41,Exporters!J:J))-(SUMIF(Producers_and_importers_stocks!C:C,Summary!A41,Producers_and_importers_stocks!O:O))   -    (SUMIF(Importers!C:C,Summary!A41,Importers!J:J))</f>
        <v>0</v>
      </c>
      <c r="C41" s="237">
        <f>IFERROR(B41-(SUMIF(Exempt!C:C,Summary!A41,Exempt!T:T)),"")</f>
        <v>0</v>
      </c>
      <c r="D41" s="237">
        <f>(SUMIF(Producers!C:C,A41,Producers!Y:Y))+(SUMIF(Importers!C:C,A41,Importers!H:H))-(SUMIF(Exporters!C:C,A41,Exporters!J:J))+(SUMIF(Producers_and_importers_stocks!C:C,A41,Producers_and_importers_stocks!I:I))-(SUMIF(Producers_and_importers_stocks!C:C,A41,Producers_and_importers_stocks!N:N))+(SUMIF(Producers_and_importers_stocks!C:C,A41,Producers_and_importers_stocks!R:R))</f>
        <v>0</v>
      </c>
      <c r="E41" s="237">
        <f>(SUMIF(Products_or_equipment_A!C:C,A41,Products_or_equipment_A!I:I))+(SUMIF(Products_or_equipment_B!C:C,A41,Products_or_equipment_B!I:I))+(SUMIF(Products_or_equipment_CDE!C:C,A41,Products_or_equipment_CDE!I:I))+(SUMIF(Products_or_equipment_CDE!C:C,A41,Products_or_equipment_CDE!K:K))+(SUMIF(Products_or_equipment_CDE!C:C,A41,Products_or_equipment_CDE!V:V))+(SUMIF(Products_or_equipment_FG!C:C,A41,Products_or_equipment_FG!S:S))</f>
        <v>0</v>
      </c>
      <c r="F41" s="237">
        <f>(SUMIF(Products_or_equipment_HI!C:C,A41,Products_or_equipment_HI!G:G))+(SUMIF(Products_or_equipment_HI!C:C,A41,Products_or_equipment_HI!R:R))+(SUMIF('Products_or_equipment_J-Q'!C:C,A41,'Products_or_equipment_J-Q'!H:H))+(SUMIF('Products_or_equipment_J-Q'!C:C,A41,'Products_or_equipment_J-Q'!J:J))+(SUMIF('Products_or_equipment_J-Q'!C:C,A41,'Products_or_equipment_J-Q'!L:L))+(SUMIF('Products_or_equipment_J-Q'!C:C,A41,'Products_or_equipment_J-Q'!N:N))+(SUMIF('Products_or_equipment_J-Q'!C:C,A41,'Products_or_equipment_J-Q'!P:P))+(SUMIF('Products_or_equipment_J-Q'!C:C,A41,'Products_or_equipment_J-Q'!R:R))+(SUMIF('Products_or_equipment_J-Q'!C:C,A41,'Products_or_equipment_J-Q'!T:T))+E41</f>
        <v>0</v>
      </c>
      <c r="G41" s="237">
        <f>E41-(SUMIF(Equip_import_use_export_gas!C:C,A41,Equip_import_use_export_gas!H:H))</f>
        <v>0</v>
      </c>
      <c r="H41" s="238">
        <f>IFERROR(C41*(VLOOKUP(A41,'Reference Data'!$AI$7:$AJ$131,2,FALSE)),"")</f>
        <v>0</v>
      </c>
      <c r="I41" s="238">
        <f>G41*VLOOKUP(A41,'Reference Data'!$AI$7:$AJ$131,2,FALSE)</f>
        <v>0</v>
      </c>
    </row>
    <row r="42" spans="1:9" ht="16" thickBot="1">
      <c r="A42" s="276" t="s">
        <v>344</v>
      </c>
      <c r="B42" s="237">
        <f>(SUMIF(Producers!C:C,Summary!A42,Producers!Y:Y))+(SUMIF(Importers!C:C,Summary!A42,Importers!H:H))+(SUMIF(Producers_and_importers_stocks!C:C,Summary!A42,Producers_and_importers_stocks!J:J))-(SUMIF(Exporters!C:C,Summary!A42,Exporters!J:J))-(SUMIF(Producers_and_importers_stocks!C:C,Summary!A42,Producers_and_importers_stocks!O:O))   -    (SUMIF(Importers!C:C,Summary!A42,Importers!J:J))</f>
        <v>0</v>
      </c>
      <c r="C42" s="237">
        <f>IFERROR(B42-(SUMIF(Exempt!C:C,Summary!A42,Exempt!T:T)),"")</f>
        <v>0</v>
      </c>
      <c r="D42" s="237">
        <f>(SUMIF(Producers!C:C,A42,Producers!Y:Y))+(SUMIF(Importers!C:C,A42,Importers!H:H))-(SUMIF(Exporters!C:C,A42,Exporters!J:J))+(SUMIF(Producers_and_importers_stocks!C:C,A42,Producers_and_importers_stocks!I:I))-(SUMIF(Producers_and_importers_stocks!C:C,A42,Producers_and_importers_stocks!N:N))+(SUMIF(Producers_and_importers_stocks!C:C,A42,Producers_and_importers_stocks!R:R))</f>
        <v>0</v>
      </c>
      <c r="E42" s="237">
        <f>(SUMIF(Products_or_equipment_A!C:C,A42,Products_or_equipment_A!I:I))+(SUMIF(Products_or_equipment_B!C:C,A42,Products_or_equipment_B!I:I))+(SUMIF(Products_or_equipment_CDE!C:C,A42,Products_or_equipment_CDE!I:I))+(SUMIF(Products_or_equipment_CDE!C:C,A42,Products_or_equipment_CDE!K:K))+(SUMIF(Products_or_equipment_CDE!C:C,A42,Products_or_equipment_CDE!V:V))+(SUMIF(Products_or_equipment_FG!C:C,A42,Products_or_equipment_FG!S:S))</f>
        <v>0</v>
      </c>
      <c r="F42" s="237">
        <f>(SUMIF(Products_or_equipment_HI!C:C,A42,Products_or_equipment_HI!G:G))+(SUMIF(Products_or_equipment_HI!C:C,A42,Products_or_equipment_HI!R:R))+(SUMIF('Products_or_equipment_J-Q'!C:C,A42,'Products_or_equipment_J-Q'!H:H))+(SUMIF('Products_or_equipment_J-Q'!C:C,A42,'Products_or_equipment_J-Q'!J:J))+(SUMIF('Products_or_equipment_J-Q'!C:C,A42,'Products_or_equipment_J-Q'!L:L))+(SUMIF('Products_or_equipment_J-Q'!C:C,A42,'Products_or_equipment_J-Q'!N:N))+(SUMIF('Products_or_equipment_J-Q'!C:C,A42,'Products_or_equipment_J-Q'!P:P))+(SUMIF('Products_or_equipment_J-Q'!C:C,A42,'Products_or_equipment_J-Q'!R:R))+(SUMIF('Products_or_equipment_J-Q'!C:C,A42,'Products_or_equipment_J-Q'!T:T))+E42</f>
        <v>0</v>
      </c>
      <c r="G42" s="237">
        <f>E42-(SUMIF(Equip_import_use_export_gas!C:C,A42,Equip_import_use_export_gas!H:H))</f>
        <v>0</v>
      </c>
      <c r="H42" s="238">
        <f>IFERROR(C42*(VLOOKUP(A42,'Reference Data'!$AI$7:$AJ$131,2,FALSE)),"")</f>
        <v>0</v>
      </c>
      <c r="I42" s="238">
        <f>G42*VLOOKUP(A42,'Reference Data'!$AI$7:$AJ$131,2,FALSE)</f>
        <v>0</v>
      </c>
    </row>
    <row r="43" spans="1:9" ht="16" thickBot="1">
      <c r="A43" s="276" t="s">
        <v>345</v>
      </c>
      <c r="B43" s="237">
        <f>(SUMIF(Producers!C:C,Summary!A43,Producers!Y:Y))+(SUMIF(Importers!C:C,Summary!A43,Importers!H:H))+(SUMIF(Producers_and_importers_stocks!C:C,Summary!A43,Producers_and_importers_stocks!J:J))-(SUMIF(Exporters!C:C,Summary!A43,Exporters!J:J))-(SUMIF(Producers_and_importers_stocks!C:C,Summary!A43,Producers_and_importers_stocks!O:O))   -    (SUMIF(Importers!C:C,Summary!A43,Importers!J:J))</f>
        <v>0</v>
      </c>
      <c r="C43" s="237">
        <f>IFERROR(B43-(SUMIF(Exempt!C:C,Summary!A43,Exempt!T:T)),"")</f>
        <v>0</v>
      </c>
      <c r="D43" s="237">
        <f>(SUMIF(Producers!C:C,A43,Producers!Y:Y))+(SUMIF(Importers!C:C,A43,Importers!H:H))-(SUMIF(Exporters!C:C,A43,Exporters!J:J))+(SUMIF(Producers_and_importers_stocks!C:C,A43,Producers_and_importers_stocks!I:I))-(SUMIF(Producers_and_importers_stocks!C:C,A43,Producers_and_importers_stocks!N:N))+(SUMIF(Producers_and_importers_stocks!C:C,A43,Producers_and_importers_stocks!R:R))</f>
        <v>0</v>
      </c>
      <c r="E43" s="237">
        <f>(SUMIF(Products_or_equipment_A!C:C,A43,Products_or_equipment_A!I:I))+(SUMIF(Products_or_equipment_B!C:C,A43,Products_or_equipment_B!I:I))+(SUMIF(Products_or_equipment_CDE!C:C,A43,Products_or_equipment_CDE!I:I))+(SUMIF(Products_or_equipment_CDE!C:C,A43,Products_or_equipment_CDE!K:K))+(SUMIF(Products_or_equipment_CDE!C:C,A43,Products_or_equipment_CDE!V:V))+(SUMIF(Products_or_equipment_FG!C:C,A43,Products_or_equipment_FG!S:S))</f>
        <v>0</v>
      </c>
      <c r="F43" s="237">
        <f>(SUMIF(Products_or_equipment_HI!C:C,A43,Products_or_equipment_HI!G:G))+(SUMIF(Products_or_equipment_HI!C:C,A43,Products_or_equipment_HI!R:R))+(SUMIF('Products_or_equipment_J-Q'!C:C,A43,'Products_or_equipment_J-Q'!H:H))+(SUMIF('Products_or_equipment_J-Q'!C:C,A43,'Products_or_equipment_J-Q'!J:J))+(SUMIF('Products_or_equipment_J-Q'!C:C,A43,'Products_or_equipment_J-Q'!L:L))+(SUMIF('Products_or_equipment_J-Q'!C:C,A43,'Products_or_equipment_J-Q'!N:N))+(SUMIF('Products_or_equipment_J-Q'!C:C,A43,'Products_or_equipment_J-Q'!P:P))+(SUMIF('Products_or_equipment_J-Q'!C:C,A43,'Products_or_equipment_J-Q'!R:R))+(SUMIF('Products_or_equipment_J-Q'!C:C,A43,'Products_or_equipment_J-Q'!T:T))+E43</f>
        <v>0</v>
      </c>
      <c r="G43" s="237">
        <f>E43-(SUMIF(Equip_import_use_export_gas!C:C,A43,Equip_import_use_export_gas!H:H))</f>
        <v>0</v>
      </c>
      <c r="H43" s="238">
        <f>IFERROR(C43*(VLOOKUP(A43,'Reference Data'!$AI$7:$AJ$131,2,FALSE)),"")</f>
        <v>0</v>
      </c>
      <c r="I43" s="238">
        <f>G43*VLOOKUP(A43,'Reference Data'!$AI$7:$AJ$131,2,FALSE)</f>
        <v>0</v>
      </c>
    </row>
    <row r="44" spans="1:9" ht="16" thickBot="1">
      <c r="A44" s="276" t="s">
        <v>346</v>
      </c>
      <c r="B44" s="237">
        <f>(SUMIF(Producers!C:C,Summary!A44,Producers!Y:Y))+(SUMIF(Importers!C:C,Summary!A44,Importers!H:H))+(SUMIF(Producers_and_importers_stocks!C:C,Summary!A44,Producers_and_importers_stocks!J:J))-(SUMIF(Exporters!C:C,Summary!A44,Exporters!J:J))-(SUMIF(Producers_and_importers_stocks!C:C,Summary!A44,Producers_and_importers_stocks!O:O))   -    (SUMIF(Importers!C:C,Summary!A44,Importers!J:J))</f>
        <v>0</v>
      </c>
      <c r="C44" s="237">
        <f>IFERROR(B44-(SUMIF(Exempt!C:C,Summary!A44,Exempt!T:T)),"")</f>
        <v>0</v>
      </c>
      <c r="D44" s="237">
        <f>(SUMIF(Producers!C:C,A44,Producers!Y:Y))+(SUMIF(Importers!C:C,A44,Importers!H:H))-(SUMIF(Exporters!C:C,A44,Exporters!J:J))+(SUMIF(Producers_and_importers_stocks!C:C,A44,Producers_and_importers_stocks!I:I))-(SUMIF(Producers_and_importers_stocks!C:C,A44,Producers_and_importers_stocks!N:N))+(SUMIF(Producers_and_importers_stocks!C:C,A44,Producers_and_importers_stocks!R:R))</f>
        <v>0</v>
      </c>
      <c r="E44" s="237">
        <f>(SUMIF(Products_or_equipment_A!C:C,A44,Products_or_equipment_A!I:I))+(SUMIF(Products_or_equipment_B!C:C,A44,Products_or_equipment_B!I:I))+(SUMIF(Products_or_equipment_CDE!C:C,A44,Products_or_equipment_CDE!I:I))+(SUMIF(Products_or_equipment_CDE!C:C,A44,Products_or_equipment_CDE!K:K))+(SUMIF(Products_or_equipment_CDE!C:C,A44,Products_or_equipment_CDE!V:V))+(SUMIF(Products_or_equipment_FG!C:C,A44,Products_or_equipment_FG!S:S))</f>
        <v>0</v>
      </c>
      <c r="F44" s="237">
        <f>(SUMIF(Products_or_equipment_HI!C:C,A44,Products_or_equipment_HI!G:G))+(SUMIF(Products_or_equipment_HI!C:C,A44,Products_or_equipment_HI!R:R))+(SUMIF('Products_or_equipment_J-Q'!C:C,A44,'Products_or_equipment_J-Q'!H:H))+(SUMIF('Products_or_equipment_J-Q'!C:C,A44,'Products_or_equipment_J-Q'!J:J))+(SUMIF('Products_or_equipment_J-Q'!C:C,A44,'Products_or_equipment_J-Q'!L:L))+(SUMIF('Products_or_equipment_J-Q'!C:C,A44,'Products_or_equipment_J-Q'!N:N))+(SUMIF('Products_or_equipment_J-Q'!C:C,A44,'Products_or_equipment_J-Q'!P:P))+(SUMIF('Products_or_equipment_J-Q'!C:C,A44,'Products_or_equipment_J-Q'!R:R))+(SUMIF('Products_or_equipment_J-Q'!C:C,A44,'Products_or_equipment_J-Q'!T:T))+E44</f>
        <v>0</v>
      </c>
      <c r="G44" s="237">
        <f>E44-(SUMIF(Equip_import_use_export_gas!C:C,A44,Equip_import_use_export_gas!H:H))</f>
        <v>0</v>
      </c>
      <c r="H44" s="238">
        <f>IFERROR(C44*(VLOOKUP(A44,'Reference Data'!$AI$7:$AJ$131,2,FALSE)),"")</f>
        <v>0</v>
      </c>
      <c r="I44" s="238">
        <f>G44*VLOOKUP(A44,'Reference Data'!$AI$7:$AJ$131,2,FALSE)</f>
        <v>0</v>
      </c>
    </row>
    <row r="45" spans="1:9" ht="16" thickBot="1">
      <c r="A45" s="276" t="s">
        <v>347</v>
      </c>
      <c r="B45" s="237">
        <f>(SUMIF(Producers!C:C,Summary!A45,Producers!Y:Y))+(SUMIF(Importers!C:C,Summary!A45,Importers!H:H))+(SUMIF(Producers_and_importers_stocks!C:C,Summary!A45,Producers_and_importers_stocks!J:J))-(SUMIF(Exporters!C:C,Summary!A45,Exporters!J:J))-(SUMIF(Producers_and_importers_stocks!C:C,Summary!A45,Producers_and_importers_stocks!O:O))   -    (SUMIF(Importers!C:C,Summary!A45,Importers!J:J))</f>
        <v>0</v>
      </c>
      <c r="C45" s="237">
        <f>IFERROR(B45-(SUMIF(Exempt!C:C,Summary!A45,Exempt!T:T)),"")</f>
        <v>0</v>
      </c>
      <c r="D45" s="237">
        <f>(SUMIF(Producers!C:C,A45,Producers!Y:Y))+(SUMIF(Importers!C:C,A45,Importers!H:H))-(SUMIF(Exporters!C:C,A45,Exporters!J:J))+(SUMIF(Producers_and_importers_stocks!C:C,A45,Producers_and_importers_stocks!I:I))-(SUMIF(Producers_and_importers_stocks!C:C,A45,Producers_and_importers_stocks!N:N))+(SUMIF(Producers_and_importers_stocks!C:C,A45,Producers_and_importers_stocks!R:R))</f>
        <v>0</v>
      </c>
      <c r="E45" s="237">
        <f>(SUMIF(Products_or_equipment_A!C:C,A45,Products_or_equipment_A!I:I))+(SUMIF(Products_or_equipment_B!C:C,A45,Products_or_equipment_B!I:I))+(SUMIF(Products_or_equipment_CDE!C:C,A45,Products_or_equipment_CDE!I:I))+(SUMIF(Products_or_equipment_CDE!C:C,A45,Products_or_equipment_CDE!K:K))+(SUMIF(Products_or_equipment_CDE!C:C,A45,Products_or_equipment_CDE!V:V))+(SUMIF(Products_or_equipment_FG!C:C,A45,Products_or_equipment_FG!S:S))</f>
        <v>0</v>
      </c>
      <c r="F45" s="237">
        <f>(SUMIF(Products_or_equipment_HI!C:C,A45,Products_or_equipment_HI!G:G))+(SUMIF(Products_or_equipment_HI!C:C,A45,Products_or_equipment_HI!R:R))+(SUMIF('Products_or_equipment_J-Q'!C:C,A45,'Products_or_equipment_J-Q'!H:H))+(SUMIF('Products_or_equipment_J-Q'!C:C,A45,'Products_or_equipment_J-Q'!J:J))+(SUMIF('Products_or_equipment_J-Q'!C:C,A45,'Products_or_equipment_J-Q'!L:L))+(SUMIF('Products_or_equipment_J-Q'!C:C,A45,'Products_or_equipment_J-Q'!N:N))+(SUMIF('Products_or_equipment_J-Q'!C:C,A45,'Products_or_equipment_J-Q'!P:P))+(SUMIF('Products_or_equipment_J-Q'!C:C,A45,'Products_or_equipment_J-Q'!R:R))+(SUMIF('Products_or_equipment_J-Q'!C:C,A45,'Products_or_equipment_J-Q'!T:T))+E45</f>
        <v>0</v>
      </c>
      <c r="G45" s="237">
        <f>E45-(SUMIF(Equip_import_use_export_gas!C:C,A45,Equip_import_use_export_gas!H:H))</f>
        <v>0</v>
      </c>
      <c r="H45" s="238">
        <f>IFERROR(C45*(VLOOKUP(A45,'Reference Data'!$AI$7:$AJ$131,2,FALSE)),"")</f>
        <v>0</v>
      </c>
      <c r="I45" s="238">
        <f>G45*VLOOKUP(A45,'Reference Data'!$AI$7:$AJ$131,2,FALSE)</f>
        <v>0</v>
      </c>
    </row>
    <row r="46" spans="1:9" ht="16" thickBot="1">
      <c r="A46" s="276" t="s">
        <v>348</v>
      </c>
      <c r="B46" s="237">
        <f>(SUMIF(Producers!C:C,Summary!A46,Producers!Y:Y))+(SUMIF(Importers!C:C,Summary!A46,Importers!H:H))+(SUMIF(Producers_and_importers_stocks!C:C,Summary!A46,Producers_and_importers_stocks!J:J))-(SUMIF(Exporters!C:C,Summary!A46,Exporters!J:J))-(SUMIF(Producers_and_importers_stocks!C:C,Summary!A46,Producers_and_importers_stocks!O:O))   -    (SUMIF(Importers!C:C,Summary!A46,Importers!J:J))</f>
        <v>0</v>
      </c>
      <c r="C46" s="237">
        <f>IFERROR(B46-(SUMIF(Exempt!C:C,Summary!A46,Exempt!T:T)),"")</f>
        <v>0</v>
      </c>
      <c r="D46" s="237">
        <f>(SUMIF(Producers!C:C,A46,Producers!Y:Y))+(SUMIF(Importers!C:C,A46,Importers!H:H))-(SUMIF(Exporters!C:C,A46,Exporters!J:J))+(SUMIF(Producers_and_importers_stocks!C:C,A46,Producers_and_importers_stocks!I:I))-(SUMIF(Producers_and_importers_stocks!C:C,A46,Producers_and_importers_stocks!N:N))+(SUMIF(Producers_and_importers_stocks!C:C,A46,Producers_and_importers_stocks!R:R))</f>
        <v>0</v>
      </c>
      <c r="E46" s="237">
        <f>(SUMIF(Products_or_equipment_A!C:C,A46,Products_or_equipment_A!I:I))+(SUMIF(Products_or_equipment_B!C:C,A46,Products_or_equipment_B!I:I))+(SUMIF(Products_or_equipment_CDE!C:C,A46,Products_or_equipment_CDE!I:I))+(SUMIF(Products_or_equipment_CDE!C:C,A46,Products_or_equipment_CDE!K:K))+(SUMIF(Products_or_equipment_CDE!C:C,A46,Products_or_equipment_CDE!V:V))+(SUMIF(Products_or_equipment_FG!C:C,A46,Products_or_equipment_FG!S:S))</f>
        <v>0</v>
      </c>
      <c r="F46" s="237">
        <f>(SUMIF(Products_or_equipment_HI!C:C,A46,Products_or_equipment_HI!G:G))+(SUMIF(Products_or_equipment_HI!C:C,A46,Products_or_equipment_HI!R:R))+(SUMIF('Products_or_equipment_J-Q'!C:C,A46,'Products_or_equipment_J-Q'!H:H))+(SUMIF('Products_or_equipment_J-Q'!C:C,A46,'Products_or_equipment_J-Q'!J:J))+(SUMIF('Products_or_equipment_J-Q'!C:C,A46,'Products_or_equipment_J-Q'!L:L))+(SUMIF('Products_or_equipment_J-Q'!C:C,A46,'Products_or_equipment_J-Q'!N:N))+(SUMIF('Products_or_equipment_J-Q'!C:C,A46,'Products_or_equipment_J-Q'!P:P))+(SUMIF('Products_or_equipment_J-Q'!C:C,A46,'Products_or_equipment_J-Q'!R:R))+(SUMIF('Products_or_equipment_J-Q'!C:C,A46,'Products_or_equipment_J-Q'!T:T))+E46</f>
        <v>0</v>
      </c>
      <c r="G46" s="237">
        <f>E46-(SUMIF(Equip_import_use_export_gas!C:C,A46,Equip_import_use_export_gas!H:H))</f>
        <v>0</v>
      </c>
      <c r="H46" s="238">
        <f>IFERROR(C46*(VLOOKUP(A46,'Reference Data'!$AI$7:$AJ$131,2,FALSE)),"")</f>
        <v>0</v>
      </c>
      <c r="I46" s="238">
        <f>G46*VLOOKUP(A46,'Reference Data'!$AI$7:$AJ$131,2,FALSE)</f>
        <v>0</v>
      </c>
    </row>
    <row r="47" spans="1:9" ht="16" thickBot="1">
      <c r="A47" s="276" t="s">
        <v>349</v>
      </c>
      <c r="B47" s="237">
        <f>(SUMIF(Producers!C:C,Summary!A47,Producers!Y:Y))+(SUMIF(Importers!C:C,Summary!A47,Importers!H:H))+(SUMIF(Producers_and_importers_stocks!C:C,Summary!A47,Producers_and_importers_stocks!J:J))-(SUMIF(Exporters!C:C,Summary!A47,Exporters!J:J))-(SUMIF(Producers_and_importers_stocks!C:C,Summary!A47,Producers_and_importers_stocks!O:O))   -    (SUMIF(Importers!C:C,Summary!A47,Importers!J:J))</f>
        <v>0</v>
      </c>
      <c r="C47" s="237">
        <f>IFERROR(B47-(SUMIF(Exempt!C:C,Summary!A47,Exempt!T:T)),"")</f>
        <v>0</v>
      </c>
      <c r="D47" s="237">
        <f>(SUMIF(Producers!C:C,A47,Producers!Y:Y))+(SUMIF(Importers!C:C,A47,Importers!H:H))-(SUMIF(Exporters!C:C,A47,Exporters!J:J))+(SUMIF(Producers_and_importers_stocks!C:C,A47,Producers_and_importers_stocks!I:I))-(SUMIF(Producers_and_importers_stocks!C:C,A47,Producers_and_importers_stocks!N:N))+(SUMIF(Producers_and_importers_stocks!C:C,A47,Producers_and_importers_stocks!R:R))</f>
        <v>0</v>
      </c>
      <c r="E47" s="237">
        <f>(SUMIF(Products_or_equipment_A!C:C,A47,Products_or_equipment_A!I:I))+(SUMIF(Products_or_equipment_B!C:C,A47,Products_or_equipment_B!I:I))+(SUMIF(Products_or_equipment_CDE!C:C,A47,Products_or_equipment_CDE!I:I))+(SUMIF(Products_or_equipment_CDE!C:C,A47,Products_or_equipment_CDE!K:K))+(SUMIF(Products_or_equipment_CDE!C:C,A47,Products_or_equipment_CDE!V:V))+(SUMIF(Products_or_equipment_FG!C:C,A47,Products_or_equipment_FG!S:S))</f>
        <v>0</v>
      </c>
      <c r="F47" s="237">
        <f>(SUMIF(Products_or_equipment_HI!C:C,A47,Products_or_equipment_HI!G:G))+(SUMIF(Products_or_equipment_HI!C:C,A47,Products_or_equipment_HI!R:R))+(SUMIF('Products_or_equipment_J-Q'!C:C,A47,'Products_or_equipment_J-Q'!H:H))+(SUMIF('Products_or_equipment_J-Q'!C:C,A47,'Products_or_equipment_J-Q'!J:J))+(SUMIF('Products_or_equipment_J-Q'!C:C,A47,'Products_or_equipment_J-Q'!L:L))+(SUMIF('Products_or_equipment_J-Q'!C:C,A47,'Products_or_equipment_J-Q'!N:N))+(SUMIF('Products_or_equipment_J-Q'!C:C,A47,'Products_or_equipment_J-Q'!P:P))+(SUMIF('Products_or_equipment_J-Q'!C:C,A47,'Products_or_equipment_J-Q'!R:R))+(SUMIF('Products_or_equipment_J-Q'!C:C,A47,'Products_or_equipment_J-Q'!T:T))+E47</f>
        <v>0</v>
      </c>
      <c r="G47" s="237">
        <f>E47-(SUMIF(Equip_import_use_export_gas!C:C,A47,Equip_import_use_export_gas!H:H))</f>
        <v>0</v>
      </c>
      <c r="H47" s="238">
        <f>IFERROR(C47*(VLOOKUP(A47,'Reference Data'!$AI$7:$AJ$131,2,FALSE)),"")</f>
        <v>0</v>
      </c>
      <c r="I47" s="238">
        <f>G47*VLOOKUP(A47,'Reference Data'!$AI$7:$AJ$131,2,FALSE)</f>
        <v>0</v>
      </c>
    </row>
    <row r="48" spans="1:9" ht="16" thickBot="1">
      <c r="A48" s="276" t="s">
        <v>350</v>
      </c>
      <c r="B48" s="237">
        <f>(SUMIF(Producers!C:C,Summary!A48,Producers!Y:Y))+(SUMIF(Importers!C:C,Summary!A48,Importers!H:H))+(SUMIF(Producers_and_importers_stocks!C:C,Summary!A48,Producers_and_importers_stocks!J:J))-(SUMIF(Exporters!C:C,Summary!A48,Exporters!J:J))-(SUMIF(Producers_and_importers_stocks!C:C,Summary!A48,Producers_and_importers_stocks!O:O))   -    (SUMIF(Importers!C:C,Summary!A48,Importers!J:J))</f>
        <v>0</v>
      </c>
      <c r="C48" s="237">
        <f>IFERROR(B48-(SUMIF(Exempt!C:C,Summary!A48,Exempt!T:T)),"")</f>
        <v>0</v>
      </c>
      <c r="D48" s="237">
        <f>(SUMIF(Producers!C:C,A48,Producers!Y:Y))+(SUMIF(Importers!C:C,A48,Importers!H:H))-(SUMIF(Exporters!C:C,A48,Exporters!J:J))+(SUMIF(Producers_and_importers_stocks!C:C,A48,Producers_and_importers_stocks!I:I))-(SUMIF(Producers_and_importers_stocks!C:C,A48,Producers_and_importers_stocks!N:N))+(SUMIF(Producers_and_importers_stocks!C:C,A48,Producers_and_importers_stocks!R:R))</f>
        <v>0</v>
      </c>
      <c r="E48" s="237">
        <f>(SUMIF(Products_or_equipment_A!C:C,A48,Products_or_equipment_A!I:I))+(SUMIF(Products_or_equipment_B!C:C,A48,Products_or_equipment_B!I:I))+(SUMIF(Products_or_equipment_CDE!C:C,A48,Products_or_equipment_CDE!I:I))+(SUMIF(Products_or_equipment_CDE!C:C,A48,Products_or_equipment_CDE!K:K))+(SUMIF(Products_or_equipment_CDE!C:C,A48,Products_or_equipment_CDE!V:V))+(SUMIF(Products_or_equipment_FG!C:C,A48,Products_or_equipment_FG!S:S))</f>
        <v>0</v>
      </c>
      <c r="F48" s="237">
        <f>(SUMIF(Products_or_equipment_HI!C:C,A48,Products_or_equipment_HI!G:G))+(SUMIF(Products_or_equipment_HI!C:C,A48,Products_or_equipment_HI!R:R))+(SUMIF('Products_or_equipment_J-Q'!C:C,A48,'Products_or_equipment_J-Q'!H:H))+(SUMIF('Products_or_equipment_J-Q'!C:C,A48,'Products_or_equipment_J-Q'!J:J))+(SUMIF('Products_or_equipment_J-Q'!C:C,A48,'Products_or_equipment_J-Q'!L:L))+(SUMIF('Products_or_equipment_J-Q'!C:C,A48,'Products_or_equipment_J-Q'!N:N))+(SUMIF('Products_or_equipment_J-Q'!C:C,A48,'Products_or_equipment_J-Q'!P:P))+(SUMIF('Products_or_equipment_J-Q'!C:C,A48,'Products_or_equipment_J-Q'!R:R))+(SUMIF('Products_or_equipment_J-Q'!C:C,A48,'Products_or_equipment_J-Q'!T:T))+E48</f>
        <v>0</v>
      </c>
      <c r="G48" s="237">
        <f>E48-(SUMIF(Equip_import_use_export_gas!C:C,A48,Equip_import_use_export_gas!H:H))</f>
        <v>0</v>
      </c>
      <c r="H48" s="238">
        <f>IFERROR(C48*(VLOOKUP(A48,'Reference Data'!$AI$7:$AJ$131,2,FALSE)),"")</f>
        <v>0</v>
      </c>
      <c r="I48" s="238">
        <f>G48*VLOOKUP(A48,'Reference Data'!$AI$7:$AJ$131,2,FALSE)</f>
        <v>0</v>
      </c>
    </row>
    <row r="49" spans="1:9" ht="16" thickBot="1">
      <c r="A49" s="276" t="s">
        <v>351</v>
      </c>
      <c r="B49" s="237">
        <f>(SUMIF(Producers!C:C,Summary!A49,Producers!Y:Y))+(SUMIF(Importers!C:C,Summary!A49,Importers!H:H))+(SUMIF(Producers_and_importers_stocks!C:C,Summary!A49,Producers_and_importers_stocks!J:J))-(SUMIF(Exporters!C:C,Summary!A49,Exporters!J:J))-(SUMIF(Producers_and_importers_stocks!C:C,Summary!A49,Producers_and_importers_stocks!O:O))   -    (SUMIF(Importers!C:C,Summary!A49,Importers!J:J))</f>
        <v>0</v>
      </c>
      <c r="C49" s="237">
        <f>IFERROR(B49-(SUMIF(Exempt!C:C,Summary!A49,Exempt!T:T)),"")</f>
        <v>0</v>
      </c>
      <c r="D49" s="237">
        <f>(SUMIF(Producers!C:C,A49,Producers!Y:Y))+(SUMIF(Importers!C:C,A49,Importers!H:H))-(SUMIF(Exporters!C:C,A49,Exporters!J:J))+(SUMIF(Producers_and_importers_stocks!C:C,A49,Producers_and_importers_stocks!I:I))-(SUMIF(Producers_and_importers_stocks!C:C,A49,Producers_and_importers_stocks!N:N))+(SUMIF(Producers_and_importers_stocks!C:C,A49,Producers_and_importers_stocks!R:R))</f>
        <v>0</v>
      </c>
      <c r="E49" s="237">
        <f>(SUMIF(Products_or_equipment_A!C:C,A49,Products_or_equipment_A!I:I))+(SUMIF(Products_or_equipment_B!C:C,A49,Products_or_equipment_B!I:I))+(SUMIF(Products_or_equipment_CDE!C:C,A49,Products_or_equipment_CDE!I:I))+(SUMIF(Products_or_equipment_CDE!C:C,A49,Products_or_equipment_CDE!K:K))+(SUMIF(Products_or_equipment_CDE!C:C,A49,Products_or_equipment_CDE!V:V))+(SUMIF(Products_or_equipment_FG!C:C,A49,Products_or_equipment_FG!S:S))</f>
        <v>0</v>
      </c>
      <c r="F49" s="237">
        <f>(SUMIF(Products_or_equipment_HI!C:C,A49,Products_or_equipment_HI!G:G))+(SUMIF(Products_or_equipment_HI!C:C,A49,Products_or_equipment_HI!R:R))+(SUMIF('Products_or_equipment_J-Q'!C:C,A49,'Products_or_equipment_J-Q'!H:H))+(SUMIF('Products_or_equipment_J-Q'!C:C,A49,'Products_or_equipment_J-Q'!J:J))+(SUMIF('Products_or_equipment_J-Q'!C:C,A49,'Products_or_equipment_J-Q'!L:L))+(SUMIF('Products_or_equipment_J-Q'!C:C,A49,'Products_or_equipment_J-Q'!N:N))+(SUMIF('Products_or_equipment_J-Q'!C:C,A49,'Products_or_equipment_J-Q'!P:P))+(SUMIF('Products_or_equipment_J-Q'!C:C,A49,'Products_or_equipment_J-Q'!R:R))+(SUMIF('Products_or_equipment_J-Q'!C:C,A49,'Products_or_equipment_J-Q'!T:T))+E49</f>
        <v>0</v>
      </c>
      <c r="G49" s="237">
        <f>E49-(SUMIF(Equip_import_use_export_gas!C:C,A49,Equip_import_use_export_gas!H:H))</f>
        <v>0</v>
      </c>
      <c r="H49" s="238">
        <f>IFERROR(C49*(VLOOKUP(A49,'Reference Data'!$AI$7:$AJ$131,2,FALSE)),"")</f>
        <v>0</v>
      </c>
      <c r="I49" s="238">
        <f>G49*VLOOKUP(A49,'Reference Data'!$AI$7:$AJ$131,2,FALSE)</f>
        <v>0</v>
      </c>
    </row>
    <row r="50" spans="1:9" ht="16" thickBot="1">
      <c r="A50" s="276" t="s">
        <v>352</v>
      </c>
      <c r="B50" s="237">
        <f>(SUMIF(Producers!C:C,Summary!A50,Producers!Y:Y))+(SUMIF(Importers!C:C,Summary!A50,Importers!H:H))+(SUMIF(Producers_and_importers_stocks!C:C,Summary!A50,Producers_and_importers_stocks!J:J))-(SUMIF(Exporters!C:C,Summary!A50,Exporters!J:J))-(SUMIF(Producers_and_importers_stocks!C:C,Summary!A50,Producers_and_importers_stocks!O:O))   -    (SUMIF(Importers!C:C,Summary!A50,Importers!J:J))</f>
        <v>0</v>
      </c>
      <c r="C50" s="237">
        <f>IFERROR(B50-(SUMIF(Exempt!C:C,Summary!A50,Exempt!T:T)),"")</f>
        <v>0</v>
      </c>
      <c r="D50" s="237">
        <f>(SUMIF(Producers!C:C,A50,Producers!Y:Y))+(SUMIF(Importers!C:C,A50,Importers!H:H))-(SUMIF(Exporters!C:C,A50,Exporters!J:J))+(SUMIF(Producers_and_importers_stocks!C:C,A50,Producers_and_importers_stocks!I:I))-(SUMIF(Producers_and_importers_stocks!C:C,A50,Producers_and_importers_stocks!N:N))+(SUMIF(Producers_and_importers_stocks!C:C,A50,Producers_and_importers_stocks!R:R))</f>
        <v>0</v>
      </c>
      <c r="E50" s="237">
        <f>(SUMIF(Products_or_equipment_A!C:C,A50,Products_or_equipment_A!I:I))+(SUMIF(Products_or_equipment_B!C:C,A50,Products_or_equipment_B!I:I))+(SUMIF(Products_or_equipment_CDE!C:C,A50,Products_or_equipment_CDE!I:I))+(SUMIF(Products_or_equipment_CDE!C:C,A50,Products_or_equipment_CDE!K:K))+(SUMIF(Products_or_equipment_CDE!C:C,A50,Products_or_equipment_CDE!V:V))+(SUMIF(Products_or_equipment_FG!C:C,A50,Products_or_equipment_FG!S:S))</f>
        <v>0</v>
      </c>
      <c r="F50" s="237">
        <f>(SUMIF(Products_or_equipment_HI!C:C,A50,Products_or_equipment_HI!G:G))+(SUMIF(Products_or_equipment_HI!C:C,A50,Products_or_equipment_HI!R:R))+(SUMIF('Products_or_equipment_J-Q'!C:C,A50,'Products_or_equipment_J-Q'!H:H))+(SUMIF('Products_or_equipment_J-Q'!C:C,A50,'Products_or_equipment_J-Q'!J:J))+(SUMIF('Products_or_equipment_J-Q'!C:C,A50,'Products_or_equipment_J-Q'!L:L))+(SUMIF('Products_or_equipment_J-Q'!C:C,A50,'Products_or_equipment_J-Q'!N:N))+(SUMIF('Products_or_equipment_J-Q'!C:C,A50,'Products_or_equipment_J-Q'!P:P))+(SUMIF('Products_or_equipment_J-Q'!C:C,A50,'Products_or_equipment_J-Q'!R:R))+(SUMIF('Products_or_equipment_J-Q'!C:C,A50,'Products_or_equipment_J-Q'!T:T))+E50</f>
        <v>0</v>
      </c>
      <c r="G50" s="237">
        <f>E50-(SUMIF(Equip_import_use_export_gas!C:C,A50,Equip_import_use_export_gas!H:H))</f>
        <v>0</v>
      </c>
      <c r="H50" s="238">
        <f>IFERROR(C50*(VLOOKUP(A50,'Reference Data'!$AI$7:$AJ$131,2,FALSE)),"")</f>
        <v>0</v>
      </c>
      <c r="I50" s="238">
        <f>G50*VLOOKUP(A50,'Reference Data'!$AI$7:$AJ$131,2,FALSE)</f>
        <v>0</v>
      </c>
    </row>
    <row r="51" spans="1:9" ht="16" thickBot="1">
      <c r="A51" s="276" t="s">
        <v>353</v>
      </c>
      <c r="B51" s="237">
        <f>(SUMIF(Producers!C:C,Summary!A51,Producers!Y:Y))+(SUMIF(Importers!C:C,Summary!A51,Importers!H:H))+(SUMIF(Producers_and_importers_stocks!C:C,Summary!A51,Producers_and_importers_stocks!J:J))-(SUMIF(Exporters!C:C,Summary!A51,Exporters!J:J))-(SUMIF(Producers_and_importers_stocks!C:C,Summary!A51,Producers_and_importers_stocks!O:O))   -    (SUMIF(Importers!C:C,Summary!A51,Importers!J:J))</f>
        <v>0</v>
      </c>
      <c r="C51" s="237">
        <f>IFERROR(B51-(SUMIF(Exempt!C:C,Summary!A51,Exempt!T:T)),"")</f>
        <v>0</v>
      </c>
      <c r="D51" s="237">
        <f>(SUMIF(Producers!C:C,A51,Producers!Y:Y))+(SUMIF(Importers!C:C,A51,Importers!H:H))-(SUMIF(Exporters!C:C,A51,Exporters!J:J))+(SUMIF(Producers_and_importers_stocks!C:C,A51,Producers_and_importers_stocks!I:I))-(SUMIF(Producers_and_importers_stocks!C:C,A51,Producers_and_importers_stocks!N:N))+(SUMIF(Producers_and_importers_stocks!C:C,A51,Producers_and_importers_stocks!R:R))</f>
        <v>0</v>
      </c>
      <c r="E51" s="237">
        <f>(SUMIF(Products_or_equipment_A!C:C,A51,Products_or_equipment_A!I:I))+(SUMIF(Products_or_equipment_B!C:C,A51,Products_or_equipment_B!I:I))+(SUMIF(Products_or_equipment_CDE!C:C,A51,Products_or_equipment_CDE!I:I))+(SUMIF(Products_or_equipment_CDE!C:C,A51,Products_or_equipment_CDE!K:K))+(SUMIF(Products_or_equipment_CDE!C:C,A51,Products_or_equipment_CDE!V:V))+(SUMIF(Products_or_equipment_FG!C:C,A51,Products_or_equipment_FG!S:S))</f>
        <v>0</v>
      </c>
      <c r="F51" s="237">
        <f>(SUMIF(Products_or_equipment_HI!C:C,A51,Products_or_equipment_HI!G:G))+(SUMIF(Products_or_equipment_HI!C:C,A51,Products_or_equipment_HI!R:R))+(SUMIF('Products_or_equipment_J-Q'!C:C,A51,'Products_or_equipment_J-Q'!H:H))+(SUMIF('Products_or_equipment_J-Q'!C:C,A51,'Products_or_equipment_J-Q'!J:J))+(SUMIF('Products_or_equipment_J-Q'!C:C,A51,'Products_or_equipment_J-Q'!L:L))+(SUMIF('Products_or_equipment_J-Q'!C:C,A51,'Products_or_equipment_J-Q'!N:N))+(SUMIF('Products_or_equipment_J-Q'!C:C,A51,'Products_or_equipment_J-Q'!P:P))+(SUMIF('Products_or_equipment_J-Q'!C:C,A51,'Products_or_equipment_J-Q'!R:R))+(SUMIF('Products_or_equipment_J-Q'!C:C,A51,'Products_or_equipment_J-Q'!T:T))+E51</f>
        <v>0</v>
      </c>
      <c r="G51" s="237">
        <f>E51-(SUMIF(Equip_import_use_export_gas!C:C,A51,Equip_import_use_export_gas!H:H))</f>
        <v>0</v>
      </c>
      <c r="H51" s="238">
        <f>IFERROR(C51*(VLOOKUP(A51,'Reference Data'!$AI$7:$AJ$131,2,FALSE)),"")</f>
        <v>0</v>
      </c>
      <c r="I51" s="238">
        <f>G51*VLOOKUP(A51,'Reference Data'!$AI$7:$AJ$131,2,FALSE)</f>
        <v>0</v>
      </c>
    </row>
    <row r="52" spans="1:9" ht="16" thickBot="1">
      <c r="A52" s="276" t="s">
        <v>1168</v>
      </c>
      <c r="B52" s="237">
        <f>(SUMIF(Producers!C:C,Summary!A52,Producers!Y:Y))+(SUMIF(Importers!C:C,Summary!A52,Importers!H:H))+(SUMIF(Producers_and_importers_stocks!C:C,Summary!A52,Producers_and_importers_stocks!J:J))-(SUMIF(Exporters!C:C,Summary!A52,Exporters!J:J))-(SUMIF(Producers_and_importers_stocks!C:C,Summary!A52,Producers_and_importers_stocks!O:O))   -    (SUMIF(Importers!C:C,Summary!A52,Importers!J:J))</f>
        <v>0</v>
      </c>
      <c r="C52" s="237">
        <f>IFERROR(B52-(SUMIF(Exempt!C:C,Summary!A52,Exempt!T:T)),"")</f>
        <v>0</v>
      </c>
      <c r="D52" s="237">
        <f>(SUMIF(Producers!C:C,A52,Producers!Y:Y))+(SUMIF(Importers!C:C,A52,Importers!H:H))-(SUMIF(Exporters!C:C,A52,Exporters!J:J))+(SUMIF(Producers_and_importers_stocks!C:C,A52,Producers_and_importers_stocks!I:I))-(SUMIF(Producers_and_importers_stocks!C:C,A52,Producers_and_importers_stocks!N:N))+(SUMIF(Producers_and_importers_stocks!C:C,A52,Producers_and_importers_stocks!R:R))</f>
        <v>0</v>
      </c>
      <c r="E52" s="237">
        <f>(SUMIF(Products_or_equipment_A!C:C,A52,Products_or_equipment_A!I:I))+(SUMIF(Products_or_equipment_B!C:C,A52,Products_or_equipment_B!I:I))+(SUMIF(Products_or_equipment_CDE!C:C,A52,Products_or_equipment_CDE!I:I))+(SUMIF(Products_or_equipment_CDE!C:C,A52,Products_or_equipment_CDE!K:K))+(SUMIF(Products_or_equipment_CDE!C:C,A52,Products_or_equipment_CDE!V:V))+(SUMIF(Products_or_equipment_FG!C:C,A52,Products_or_equipment_FG!S:S))</f>
        <v>0</v>
      </c>
      <c r="F52" s="237">
        <f>(SUMIF(Products_or_equipment_HI!C:C,A52,Products_or_equipment_HI!G:G))+(SUMIF(Products_or_equipment_HI!C:C,A52,Products_or_equipment_HI!R:R))+(SUMIF('Products_or_equipment_J-Q'!C:C,A52,'Products_or_equipment_J-Q'!H:H))+(SUMIF('Products_or_equipment_J-Q'!C:C,A52,'Products_or_equipment_J-Q'!J:J))+(SUMIF('Products_or_equipment_J-Q'!C:C,A52,'Products_or_equipment_J-Q'!L:L))+(SUMIF('Products_or_equipment_J-Q'!C:C,A52,'Products_or_equipment_J-Q'!N:N))+(SUMIF('Products_or_equipment_J-Q'!C:C,A52,'Products_or_equipment_J-Q'!P:P))+(SUMIF('Products_or_equipment_J-Q'!C:C,A52,'Products_or_equipment_J-Q'!R:R))+(SUMIF('Products_or_equipment_J-Q'!C:C,A52,'Products_or_equipment_J-Q'!T:T))+E52</f>
        <v>0</v>
      </c>
      <c r="G52" s="237">
        <f>E52-(SUMIF(Equip_import_use_export_gas!C:C,A52,Equip_import_use_export_gas!H:H))</f>
        <v>0</v>
      </c>
      <c r="H52" s="238">
        <f>IFERROR(C52*(VLOOKUP(A52,'Reference Data'!$AI$7:$AJ$131,2,FALSE)),"")</f>
        <v>0</v>
      </c>
      <c r="I52" s="238">
        <f>G52*VLOOKUP(A52,'Reference Data'!$AI$7:$AJ$131,2,FALSE)</f>
        <v>0</v>
      </c>
    </row>
    <row r="53" spans="1:9" ht="16" thickBot="1">
      <c r="A53" s="276" t="s">
        <v>354</v>
      </c>
      <c r="B53" s="237">
        <f>(SUMIF(Producers!C:C,Summary!A53,Producers!Y:Y))+(SUMIF(Importers!C:C,Summary!A53,Importers!H:H))+(SUMIF(Producers_and_importers_stocks!C:C,Summary!A53,Producers_and_importers_stocks!J:J))-(SUMIF(Exporters!C:C,Summary!A53,Exporters!J:J))-(SUMIF(Producers_and_importers_stocks!C:C,Summary!A53,Producers_and_importers_stocks!O:O))   -    (SUMIF(Importers!C:C,Summary!A53,Importers!J:J))</f>
        <v>0</v>
      </c>
      <c r="C53" s="237">
        <f>IFERROR(B53-(SUMIF(Exempt!C:C,Summary!A53,Exempt!T:T)),"")</f>
        <v>0</v>
      </c>
      <c r="D53" s="237">
        <f>(SUMIF(Producers!C:C,A53,Producers!Y:Y))+(SUMIF(Importers!C:C,A53,Importers!H:H))-(SUMIF(Exporters!C:C,A53,Exporters!J:J))+(SUMIF(Producers_and_importers_stocks!C:C,A53,Producers_and_importers_stocks!I:I))-(SUMIF(Producers_and_importers_stocks!C:C,A53,Producers_and_importers_stocks!N:N))+(SUMIF(Producers_and_importers_stocks!C:C,A53,Producers_and_importers_stocks!R:R))</f>
        <v>0</v>
      </c>
      <c r="E53" s="237">
        <f>(SUMIF(Products_or_equipment_A!C:C,A53,Products_or_equipment_A!I:I))+(SUMIF(Products_or_equipment_B!C:C,A53,Products_or_equipment_B!I:I))+(SUMIF(Products_or_equipment_CDE!C:C,A53,Products_or_equipment_CDE!I:I))+(SUMIF(Products_or_equipment_CDE!C:C,A53,Products_or_equipment_CDE!K:K))+(SUMIF(Products_or_equipment_CDE!C:C,A53,Products_or_equipment_CDE!V:V))+(SUMIF(Products_or_equipment_FG!C:C,A53,Products_or_equipment_FG!S:S))</f>
        <v>0</v>
      </c>
      <c r="F53" s="237">
        <f>(SUMIF(Products_or_equipment_HI!C:C,A53,Products_or_equipment_HI!G:G))+(SUMIF(Products_or_equipment_HI!C:C,A53,Products_or_equipment_HI!R:R))+(SUMIF('Products_or_equipment_J-Q'!C:C,A53,'Products_or_equipment_J-Q'!H:H))+(SUMIF('Products_or_equipment_J-Q'!C:C,A53,'Products_or_equipment_J-Q'!J:J))+(SUMIF('Products_or_equipment_J-Q'!C:C,A53,'Products_or_equipment_J-Q'!L:L))+(SUMIF('Products_or_equipment_J-Q'!C:C,A53,'Products_or_equipment_J-Q'!N:N))+(SUMIF('Products_or_equipment_J-Q'!C:C,A53,'Products_or_equipment_J-Q'!P:P))+(SUMIF('Products_or_equipment_J-Q'!C:C,A53,'Products_or_equipment_J-Q'!R:R))+(SUMIF('Products_or_equipment_J-Q'!C:C,A53,'Products_or_equipment_J-Q'!T:T))+E53</f>
        <v>0</v>
      </c>
      <c r="G53" s="237">
        <f>E53-(SUMIF(Equip_import_use_export_gas!C:C,A53,Equip_import_use_export_gas!H:H))</f>
        <v>0</v>
      </c>
      <c r="H53" s="238">
        <f>IFERROR(C53*(VLOOKUP(A53,'Reference Data'!$AI$7:$AJ$131,2,FALSE)),"")</f>
        <v>0</v>
      </c>
      <c r="I53" s="238">
        <f>G53*VLOOKUP(A53,'Reference Data'!$AI$7:$AJ$131,2,FALSE)</f>
        <v>0</v>
      </c>
    </row>
    <row r="54" spans="1:9" ht="16" thickBot="1">
      <c r="A54" s="276" t="s">
        <v>1185</v>
      </c>
      <c r="B54" s="237">
        <f>(SUMIF(Producers!C:C,Summary!A54,Producers!Y:Y))+(SUMIF(Importers!C:C,Summary!A54,Importers!H:H))+(SUMIF(Producers_and_importers_stocks!C:C,Summary!A54,Producers_and_importers_stocks!J:J))-(SUMIF(Exporters!C:C,Summary!A54,Exporters!J:J))-(SUMIF(Producers_and_importers_stocks!C:C,Summary!A54,Producers_and_importers_stocks!O:O))   -    (SUMIF(Importers!C:C,Summary!A54,Importers!J:J))</f>
        <v>0</v>
      </c>
      <c r="C54" s="237">
        <f>IFERROR(B54-(SUMIF(Exempt!C:C,Summary!A54,Exempt!T:T)),"")</f>
        <v>0</v>
      </c>
      <c r="D54" s="237">
        <f>(SUMIF(Producers!C:C,A54,Producers!Y:Y))+(SUMIF(Importers!C:C,A54,Importers!H:H))-(SUMIF(Exporters!C:C,A54,Exporters!J:J))+(SUMIF(Producers_and_importers_stocks!C:C,A54,Producers_and_importers_stocks!I:I))-(SUMIF(Producers_and_importers_stocks!C:C,A54,Producers_and_importers_stocks!N:N))+(SUMIF(Producers_and_importers_stocks!C:C,A54,Producers_and_importers_stocks!R:R))</f>
        <v>0</v>
      </c>
      <c r="E54" s="237">
        <f>(SUMIF(Products_or_equipment_A!C:C,A54,Products_or_equipment_A!I:I))+(SUMIF(Products_or_equipment_B!C:C,A54,Products_or_equipment_B!I:I))+(SUMIF(Products_or_equipment_CDE!C:C,A54,Products_or_equipment_CDE!I:I))+(SUMIF(Products_or_equipment_CDE!C:C,A54,Products_or_equipment_CDE!K:K))+(SUMIF(Products_or_equipment_CDE!C:C,A54,Products_or_equipment_CDE!V:V))+(SUMIF(Products_or_equipment_FG!C:C,A54,Products_or_equipment_FG!S:S))</f>
        <v>0</v>
      </c>
      <c r="F54" s="237">
        <f>(SUMIF(Products_or_equipment_HI!C:C,A54,Products_or_equipment_HI!G:G))+(SUMIF(Products_or_equipment_HI!C:C,A54,Products_or_equipment_HI!R:R))+(SUMIF('Products_or_equipment_J-Q'!C:C,A54,'Products_or_equipment_J-Q'!H:H))+(SUMIF('Products_or_equipment_J-Q'!C:C,A54,'Products_or_equipment_J-Q'!J:J))+(SUMIF('Products_or_equipment_J-Q'!C:C,A54,'Products_or_equipment_J-Q'!L:L))+(SUMIF('Products_or_equipment_J-Q'!C:C,A54,'Products_or_equipment_J-Q'!N:N))+(SUMIF('Products_or_equipment_J-Q'!C:C,A54,'Products_or_equipment_J-Q'!P:P))+(SUMIF('Products_or_equipment_J-Q'!C:C,A54,'Products_or_equipment_J-Q'!R:R))+(SUMIF('Products_or_equipment_J-Q'!C:C,A54,'Products_or_equipment_J-Q'!T:T))+E54</f>
        <v>0</v>
      </c>
      <c r="G54" s="237">
        <f>E54-(SUMIF(Equip_import_use_export_gas!C:C,A54,Equip_import_use_export_gas!H:H))</f>
        <v>0</v>
      </c>
      <c r="H54" s="238">
        <f>IFERROR(C54*(VLOOKUP(A54,'Reference Data'!$AI$7:$AJ$131,2,FALSE)),"")</f>
        <v>0</v>
      </c>
      <c r="I54" s="238">
        <f>G54*VLOOKUP(A54,'Reference Data'!$AI$7:$AJ$131,2,FALSE)</f>
        <v>0</v>
      </c>
    </row>
    <row r="55" spans="1:9" ht="16" thickBot="1">
      <c r="A55" s="276" t="s">
        <v>1169</v>
      </c>
      <c r="B55" s="237">
        <f>(SUMIF(Producers!C:C,Summary!A55,Producers!Y:Y))+(SUMIF(Importers!C:C,Summary!A55,Importers!H:H))+(SUMIF(Producers_and_importers_stocks!C:C,Summary!A55,Producers_and_importers_stocks!J:J))-(SUMIF(Exporters!C:C,Summary!A55,Exporters!J:J))-(SUMIF(Producers_and_importers_stocks!C:C,Summary!A55,Producers_and_importers_stocks!O:O))   -    (SUMIF(Importers!C:C,Summary!A55,Importers!J:J))</f>
        <v>0</v>
      </c>
      <c r="C55" s="237">
        <f>IFERROR(B55-(SUMIF(Exempt!C:C,Summary!A55,Exempt!T:T)),"")</f>
        <v>0</v>
      </c>
      <c r="D55" s="237">
        <f>(SUMIF(Producers!C:C,A55,Producers!Y:Y))+(SUMIF(Importers!C:C,A55,Importers!H:H))-(SUMIF(Exporters!C:C,A55,Exporters!J:J))+(SUMIF(Producers_and_importers_stocks!C:C,A55,Producers_and_importers_stocks!I:I))-(SUMIF(Producers_and_importers_stocks!C:C,A55,Producers_and_importers_stocks!N:N))+(SUMIF(Producers_and_importers_stocks!C:C,A55,Producers_and_importers_stocks!R:R))</f>
        <v>0</v>
      </c>
      <c r="E55" s="237">
        <f>(SUMIF(Products_or_equipment_A!C:C,A55,Products_or_equipment_A!I:I))+(SUMIF(Products_or_equipment_B!C:C,A55,Products_or_equipment_B!I:I))+(SUMIF(Products_or_equipment_CDE!C:C,A55,Products_or_equipment_CDE!I:I))+(SUMIF(Products_or_equipment_CDE!C:C,A55,Products_or_equipment_CDE!K:K))+(SUMIF(Products_or_equipment_CDE!C:C,A55,Products_or_equipment_CDE!V:V))+(SUMIF(Products_or_equipment_FG!C:C,A55,Products_or_equipment_FG!S:S))</f>
        <v>0</v>
      </c>
      <c r="F55" s="237">
        <f>(SUMIF(Products_or_equipment_HI!C:C,A55,Products_or_equipment_HI!G:G))+(SUMIF(Products_or_equipment_HI!C:C,A55,Products_or_equipment_HI!R:R))+(SUMIF('Products_or_equipment_J-Q'!C:C,A55,'Products_or_equipment_J-Q'!H:H))+(SUMIF('Products_or_equipment_J-Q'!C:C,A55,'Products_or_equipment_J-Q'!J:J))+(SUMIF('Products_or_equipment_J-Q'!C:C,A55,'Products_or_equipment_J-Q'!L:L))+(SUMIF('Products_or_equipment_J-Q'!C:C,A55,'Products_or_equipment_J-Q'!N:N))+(SUMIF('Products_or_equipment_J-Q'!C:C,A55,'Products_or_equipment_J-Q'!P:P))+(SUMIF('Products_or_equipment_J-Q'!C:C,A55,'Products_or_equipment_J-Q'!R:R))+(SUMIF('Products_or_equipment_J-Q'!C:C,A55,'Products_or_equipment_J-Q'!T:T))+E55</f>
        <v>0</v>
      </c>
      <c r="G55" s="237">
        <f>E55-(SUMIF(Equip_import_use_export_gas!C:C,A55,Equip_import_use_export_gas!H:H))</f>
        <v>0</v>
      </c>
      <c r="H55" s="238">
        <f>IFERROR(C55*(VLOOKUP(A55,'Reference Data'!$AI$7:$AJ$131,2,FALSE)),"")</f>
        <v>0</v>
      </c>
      <c r="I55" s="238">
        <f>G55*VLOOKUP(A55,'Reference Data'!$AI$7:$AJ$131,2,FALSE)</f>
        <v>0</v>
      </c>
    </row>
    <row r="56" spans="1:9" ht="16" thickBot="1">
      <c r="A56" s="276" t="s">
        <v>355</v>
      </c>
      <c r="B56" s="237">
        <f>(SUMIF(Producers!C:C,Summary!A56,Producers!Y:Y))+(SUMIF(Importers!C:C,Summary!A56,Importers!H:H))+(SUMIF(Producers_and_importers_stocks!C:C,Summary!A56,Producers_and_importers_stocks!J:J))-(SUMIF(Exporters!C:C,Summary!A56,Exporters!J:J))-(SUMIF(Producers_and_importers_stocks!C:C,Summary!A56,Producers_and_importers_stocks!O:O))   -    (SUMIF(Importers!C:C,Summary!A56,Importers!J:J))</f>
        <v>0</v>
      </c>
      <c r="C56" s="237">
        <f>IFERROR(B56-(SUMIF(Exempt!C:C,Summary!A56,Exempt!T:T)),"")</f>
        <v>0</v>
      </c>
      <c r="D56" s="237">
        <f>(SUMIF(Producers!C:C,A56,Producers!Y:Y))+(SUMIF(Importers!C:C,A56,Importers!H:H))-(SUMIF(Exporters!C:C,A56,Exporters!J:J))+(SUMIF(Producers_and_importers_stocks!C:C,A56,Producers_and_importers_stocks!I:I))-(SUMIF(Producers_and_importers_stocks!C:C,A56,Producers_and_importers_stocks!N:N))+(SUMIF(Producers_and_importers_stocks!C:C,A56,Producers_and_importers_stocks!R:R))</f>
        <v>0</v>
      </c>
      <c r="E56" s="237">
        <f>(SUMIF(Products_or_equipment_A!C:C,A56,Products_or_equipment_A!I:I))+(SUMIF(Products_or_equipment_B!C:C,A56,Products_or_equipment_B!I:I))+(SUMIF(Products_or_equipment_CDE!C:C,A56,Products_or_equipment_CDE!I:I))+(SUMIF(Products_or_equipment_CDE!C:C,A56,Products_or_equipment_CDE!K:K))+(SUMIF(Products_or_equipment_CDE!C:C,A56,Products_or_equipment_CDE!V:V))+(SUMIF(Products_or_equipment_FG!C:C,A56,Products_or_equipment_FG!S:S))</f>
        <v>0</v>
      </c>
      <c r="F56" s="237">
        <f>(SUMIF(Products_or_equipment_HI!C:C,A56,Products_or_equipment_HI!G:G))+(SUMIF(Products_or_equipment_HI!C:C,A56,Products_or_equipment_HI!R:R))+(SUMIF('Products_or_equipment_J-Q'!C:C,A56,'Products_or_equipment_J-Q'!H:H))+(SUMIF('Products_or_equipment_J-Q'!C:C,A56,'Products_or_equipment_J-Q'!J:J))+(SUMIF('Products_or_equipment_J-Q'!C:C,A56,'Products_or_equipment_J-Q'!L:L))+(SUMIF('Products_or_equipment_J-Q'!C:C,A56,'Products_or_equipment_J-Q'!N:N))+(SUMIF('Products_or_equipment_J-Q'!C:C,A56,'Products_or_equipment_J-Q'!P:P))+(SUMIF('Products_or_equipment_J-Q'!C:C,A56,'Products_or_equipment_J-Q'!R:R))+(SUMIF('Products_or_equipment_J-Q'!C:C,A56,'Products_or_equipment_J-Q'!T:T))+E56</f>
        <v>0</v>
      </c>
      <c r="G56" s="237">
        <f>E56-(SUMIF(Equip_import_use_export_gas!C:C,A56,Equip_import_use_export_gas!H:H))</f>
        <v>0</v>
      </c>
      <c r="H56" s="238">
        <f>IFERROR(C56*(VLOOKUP(A56,'Reference Data'!$AI$7:$AJ$131,2,FALSE)),"")</f>
        <v>0</v>
      </c>
      <c r="I56" s="238">
        <f>G56*VLOOKUP(A56,'Reference Data'!$AI$7:$AJ$131,2,FALSE)</f>
        <v>0</v>
      </c>
    </row>
    <row r="57" spans="1:9" ht="16" thickBot="1">
      <c r="A57" s="276" t="s">
        <v>356</v>
      </c>
      <c r="B57" s="237">
        <f>(SUMIF(Producers!C:C,Summary!A57,Producers!Y:Y))+(SUMIF(Importers!C:C,Summary!A57,Importers!H:H))+(SUMIF(Producers_and_importers_stocks!C:C,Summary!A57,Producers_and_importers_stocks!J:J))-(SUMIF(Exporters!C:C,Summary!A57,Exporters!J:J))-(SUMIF(Producers_and_importers_stocks!C:C,Summary!A57,Producers_and_importers_stocks!O:O))   -    (SUMIF(Importers!C:C,Summary!A57,Importers!J:J))</f>
        <v>0</v>
      </c>
      <c r="C57" s="237">
        <f>IFERROR(B57-(SUMIF(Exempt!C:C,Summary!A57,Exempt!T:T)),"")</f>
        <v>0</v>
      </c>
      <c r="D57" s="237">
        <f>(SUMIF(Producers!C:C,A57,Producers!Y:Y))+(SUMIF(Importers!C:C,A57,Importers!H:H))-(SUMIF(Exporters!C:C,A57,Exporters!J:J))+(SUMIF(Producers_and_importers_stocks!C:C,A57,Producers_and_importers_stocks!I:I))-(SUMIF(Producers_and_importers_stocks!C:C,A57,Producers_and_importers_stocks!N:N))+(SUMIF(Producers_and_importers_stocks!C:C,A57,Producers_and_importers_stocks!R:R))</f>
        <v>0</v>
      </c>
      <c r="E57" s="237">
        <f>(SUMIF(Products_or_equipment_A!C:C,A57,Products_or_equipment_A!I:I))+(SUMIF(Products_or_equipment_B!C:C,A57,Products_or_equipment_B!I:I))+(SUMIF(Products_or_equipment_CDE!C:C,A57,Products_or_equipment_CDE!I:I))+(SUMIF(Products_or_equipment_CDE!C:C,A57,Products_or_equipment_CDE!K:K))+(SUMIF(Products_or_equipment_CDE!C:C,A57,Products_or_equipment_CDE!V:V))+(SUMIF(Products_or_equipment_FG!C:C,A57,Products_or_equipment_FG!S:S))</f>
        <v>0</v>
      </c>
      <c r="F57" s="237">
        <f>(SUMIF(Products_or_equipment_HI!C:C,A57,Products_or_equipment_HI!G:G))+(SUMIF(Products_or_equipment_HI!C:C,A57,Products_or_equipment_HI!R:R))+(SUMIF('Products_or_equipment_J-Q'!C:C,A57,'Products_or_equipment_J-Q'!H:H))+(SUMIF('Products_or_equipment_J-Q'!C:C,A57,'Products_or_equipment_J-Q'!J:J))+(SUMIF('Products_or_equipment_J-Q'!C:C,A57,'Products_or_equipment_J-Q'!L:L))+(SUMIF('Products_or_equipment_J-Q'!C:C,A57,'Products_or_equipment_J-Q'!N:N))+(SUMIF('Products_or_equipment_J-Q'!C:C,A57,'Products_or_equipment_J-Q'!P:P))+(SUMIF('Products_or_equipment_J-Q'!C:C,A57,'Products_or_equipment_J-Q'!R:R))+(SUMIF('Products_or_equipment_J-Q'!C:C,A57,'Products_or_equipment_J-Q'!T:T))+E57</f>
        <v>0</v>
      </c>
      <c r="G57" s="237">
        <f>E57-(SUMIF(Equip_import_use_export_gas!C:C,A57,Equip_import_use_export_gas!H:H))</f>
        <v>0</v>
      </c>
      <c r="H57" s="238">
        <f>IFERROR(C57*(VLOOKUP(A57,'Reference Data'!$AI$7:$AJ$131,2,FALSE)),"")</f>
        <v>0</v>
      </c>
      <c r="I57" s="238">
        <f>G57*VLOOKUP(A57,'Reference Data'!$AI$7:$AJ$131,2,FALSE)</f>
        <v>0</v>
      </c>
    </row>
    <row r="58" spans="1:9" ht="16" thickBot="1">
      <c r="A58" s="276" t="s">
        <v>357</v>
      </c>
      <c r="B58" s="237">
        <f>(SUMIF(Producers!C:C,Summary!A58,Producers!Y:Y))+(SUMIF(Importers!C:C,Summary!A58,Importers!H:H))+(SUMIF(Producers_and_importers_stocks!C:C,Summary!A58,Producers_and_importers_stocks!J:J))-(SUMIF(Exporters!C:C,Summary!A58,Exporters!J:J))-(SUMIF(Producers_and_importers_stocks!C:C,Summary!A58,Producers_and_importers_stocks!O:O))   -    (SUMIF(Importers!C:C,Summary!A58,Importers!J:J))</f>
        <v>0</v>
      </c>
      <c r="C58" s="237">
        <f>IFERROR(B58-(SUMIF(Exempt!C:C,Summary!A58,Exempt!T:T)),"")</f>
        <v>0</v>
      </c>
      <c r="D58" s="237">
        <f>(SUMIF(Producers!C:C,A58,Producers!Y:Y))+(SUMIF(Importers!C:C,A58,Importers!H:H))-(SUMIF(Exporters!C:C,A58,Exporters!J:J))+(SUMIF(Producers_and_importers_stocks!C:C,A58,Producers_and_importers_stocks!I:I))-(SUMIF(Producers_and_importers_stocks!C:C,A58,Producers_and_importers_stocks!N:N))+(SUMIF(Producers_and_importers_stocks!C:C,A58,Producers_and_importers_stocks!R:R))</f>
        <v>0</v>
      </c>
      <c r="E58" s="237">
        <f>(SUMIF(Products_or_equipment_A!C:C,A58,Products_or_equipment_A!I:I))+(SUMIF(Products_or_equipment_B!C:C,A58,Products_or_equipment_B!I:I))+(SUMIF(Products_or_equipment_CDE!C:C,A58,Products_or_equipment_CDE!I:I))+(SUMIF(Products_or_equipment_CDE!C:C,A58,Products_or_equipment_CDE!K:K))+(SUMIF(Products_or_equipment_CDE!C:C,A58,Products_or_equipment_CDE!V:V))+(SUMIF(Products_or_equipment_FG!C:C,A58,Products_or_equipment_FG!S:S))</f>
        <v>0</v>
      </c>
      <c r="F58" s="237">
        <f>(SUMIF(Products_or_equipment_HI!C:C,A58,Products_or_equipment_HI!G:G))+(SUMIF(Products_or_equipment_HI!C:C,A58,Products_or_equipment_HI!R:R))+(SUMIF('Products_or_equipment_J-Q'!C:C,A58,'Products_or_equipment_J-Q'!H:H))+(SUMIF('Products_or_equipment_J-Q'!C:C,A58,'Products_or_equipment_J-Q'!J:J))+(SUMIF('Products_or_equipment_J-Q'!C:C,A58,'Products_or_equipment_J-Q'!L:L))+(SUMIF('Products_or_equipment_J-Q'!C:C,A58,'Products_or_equipment_J-Q'!N:N))+(SUMIF('Products_or_equipment_J-Q'!C:C,A58,'Products_or_equipment_J-Q'!P:P))+(SUMIF('Products_or_equipment_J-Q'!C:C,A58,'Products_or_equipment_J-Q'!R:R))+(SUMIF('Products_or_equipment_J-Q'!C:C,A58,'Products_or_equipment_J-Q'!T:T))+E58</f>
        <v>0</v>
      </c>
      <c r="G58" s="237">
        <f>E58-(SUMIF(Equip_import_use_export_gas!C:C,A58,Equip_import_use_export_gas!H:H))</f>
        <v>0</v>
      </c>
      <c r="H58" s="238">
        <f>IFERROR(C58*(VLOOKUP(A58,'Reference Data'!$AI$7:$AJ$131,2,FALSE)),"")</f>
        <v>0</v>
      </c>
      <c r="I58" s="238">
        <f>G58*VLOOKUP(A58,'Reference Data'!$AI$7:$AJ$131,2,FALSE)</f>
        <v>0</v>
      </c>
    </row>
    <row r="59" spans="1:9" ht="16" thickBot="1">
      <c r="A59" s="276" t="s">
        <v>358</v>
      </c>
      <c r="B59" s="237">
        <f>(SUMIF(Producers!C:C,Summary!A59,Producers!Y:Y))+(SUMIF(Importers!C:C,Summary!A59,Importers!H:H))+(SUMIF(Producers_and_importers_stocks!C:C,Summary!A59,Producers_and_importers_stocks!J:J))-(SUMIF(Exporters!C:C,Summary!A59,Exporters!J:J))-(SUMIF(Producers_and_importers_stocks!C:C,Summary!A59,Producers_and_importers_stocks!O:O))   -    (SUMIF(Importers!C:C,Summary!A59,Importers!J:J))</f>
        <v>0</v>
      </c>
      <c r="C59" s="237">
        <f>IFERROR(B59-(SUMIF(Exempt!C:C,Summary!A59,Exempt!T:T)),"")</f>
        <v>0</v>
      </c>
      <c r="D59" s="237">
        <f>(SUMIF(Producers!C:C,A59,Producers!Y:Y))+(SUMIF(Importers!C:C,A59,Importers!H:H))-(SUMIF(Exporters!C:C,A59,Exporters!J:J))+(SUMIF(Producers_and_importers_stocks!C:C,A59,Producers_and_importers_stocks!I:I))-(SUMIF(Producers_and_importers_stocks!C:C,A59,Producers_and_importers_stocks!N:N))+(SUMIF(Producers_and_importers_stocks!C:C,A59,Producers_and_importers_stocks!R:R))</f>
        <v>0</v>
      </c>
      <c r="E59" s="237">
        <f>(SUMIF(Products_or_equipment_A!C:C,A59,Products_or_equipment_A!I:I))+(SUMIF(Products_or_equipment_B!C:C,A59,Products_or_equipment_B!I:I))+(SUMIF(Products_or_equipment_CDE!C:C,A59,Products_or_equipment_CDE!I:I))+(SUMIF(Products_or_equipment_CDE!C:C,A59,Products_or_equipment_CDE!K:K))+(SUMIF(Products_or_equipment_CDE!C:C,A59,Products_or_equipment_CDE!V:V))+(SUMIF(Products_or_equipment_FG!C:C,A59,Products_or_equipment_FG!S:S))</f>
        <v>0</v>
      </c>
      <c r="F59" s="237">
        <f>(SUMIF(Products_or_equipment_HI!C:C,A59,Products_or_equipment_HI!G:G))+(SUMIF(Products_or_equipment_HI!C:C,A59,Products_or_equipment_HI!R:R))+(SUMIF('Products_or_equipment_J-Q'!C:C,A59,'Products_or_equipment_J-Q'!H:H))+(SUMIF('Products_or_equipment_J-Q'!C:C,A59,'Products_or_equipment_J-Q'!J:J))+(SUMIF('Products_or_equipment_J-Q'!C:C,A59,'Products_or_equipment_J-Q'!L:L))+(SUMIF('Products_or_equipment_J-Q'!C:C,A59,'Products_or_equipment_J-Q'!N:N))+(SUMIF('Products_or_equipment_J-Q'!C:C,A59,'Products_or_equipment_J-Q'!P:P))+(SUMIF('Products_or_equipment_J-Q'!C:C,A59,'Products_or_equipment_J-Q'!R:R))+(SUMIF('Products_or_equipment_J-Q'!C:C,A59,'Products_or_equipment_J-Q'!T:T))+E59</f>
        <v>0</v>
      </c>
      <c r="G59" s="237">
        <f>E59-(SUMIF(Equip_import_use_export_gas!C:C,A59,Equip_import_use_export_gas!H:H))</f>
        <v>0</v>
      </c>
      <c r="H59" s="238">
        <f>IFERROR(C59*(VLOOKUP(A59,'Reference Data'!$AI$7:$AJ$131,2,FALSE)),"")</f>
        <v>0</v>
      </c>
      <c r="I59" s="238">
        <f>G59*VLOOKUP(A59,'Reference Data'!$AI$7:$AJ$131,2,FALSE)</f>
        <v>0</v>
      </c>
    </row>
    <row r="60" spans="1:9" ht="16" thickBot="1">
      <c r="A60" s="276" t="s">
        <v>359</v>
      </c>
      <c r="B60" s="237">
        <f>(SUMIF(Producers!C:C,Summary!A60,Producers!Y:Y))+(SUMIF(Importers!C:C,Summary!A60,Importers!H:H))+(SUMIF(Producers_and_importers_stocks!C:C,Summary!A60,Producers_and_importers_stocks!J:J))-(SUMIF(Exporters!C:C,Summary!A60,Exporters!J:J))-(SUMIF(Producers_and_importers_stocks!C:C,Summary!A60,Producers_and_importers_stocks!O:O))   -    (SUMIF(Importers!C:C,Summary!A60,Importers!J:J))</f>
        <v>0</v>
      </c>
      <c r="C60" s="237">
        <f>IFERROR(B60-(SUMIF(Exempt!C:C,Summary!A60,Exempt!T:T)),"")</f>
        <v>0</v>
      </c>
      <c r="D60" s="237">
        <f>(SUMIF(Producers!C:C,A60,Producers!Y:Y))+(SUMIF(Importers!C:C,A60,Importers!H:H))-(SUMIF(Exporters!C:C,A60,Exporters!J:J))+(SUMIF(Producers_and_importers_stocks!C:C,A60,Producers_and_importers_stocks!I:I))-(SUMIF(Producers_and_importers_stocks!C:C,A60,Producers_and_importers_stocks!N:N))+(SUMIF(Producers_and_importers_stocks!C:C,A60,Producers_and_importers_stocks!R:R))</f>
        <v>0</v>
      </c>
      <c r="E60" s="237">
        <f>(SUMIF(Products_or_equipment_A!C:C,A60,Products_or_equipment_A!I:I))+(SUMIF(Products_or_equipment_B!C:C,A60,Products_or_equipment_B!I:I))+(SUMIF(Products_or_equipment_CDE!C:C,A60,Products_or_equipment_CDE!I:I))+(SUMIF(Products_or_equipment_CDE!C:C,A60,Products_or_equipment_CDE!K:K))+(SUMIF(Products_or_equipment_CDE!C:C,A60,Products_or_equipment_CDE!V:V))+(SUMIF(Products_or_equipment_FG!C:C,A60,Products_or_equipment_FG!S:S))</f>
        <v>0</v>
      </c>
      <c r="F60" s="237">
        <f>(SUMIF(Products_or_equipment_HI!C:C,A60,Products_or_equipment_HI!G:G))+(SUMIF(Products_or_equipment_HI!C:C,A60,Products_or_equipment_HI!R:R))+(SUMIF('Products_or_equipment_J-Q'!C:C,A60,'Products_or_equipment_J-Q'!H:H))+(SUMIF('Products_or_equipment_J-Q'!C:C,A60,'Products_or_equipment_J-Q'!J:J))+(SUMIF('Products_or_equipment_J-Q'!C:C,A60,'Products_or_equipment_J-Q'!L:L))+(SUMIF('Products_or_equipment_J-Q'!C:C,A60,'Products_or_equipment_J-Q'!N:N))+(SUMIF('Products_or_equipment_J-Q'!C:C,A60,'Products_or_equipment_J-Q'!P:P))+(SUMIF('Products_or_equipment_J-Q'!C:C,A60,'Products_or_equipment_J-Q'!R:R))+(SUMIF('Products_or_equipment_J-Q'!C:C,A60,'Products_or_equipment_J-Q'!T:T))+E60</f>
        <v>0</v>
      </c>
      <c r="G60" s="237">
        <f>E60-(SUMIF(Equip_import_use_export_gas!C:C,A60,Equip_import_use_export_gas!H:H))</f>
        <v>0</v>
      </c>
      <c r="H60" s="238">
        <f>IFERROR(C60*(VLOOKUP(A60,'Reference Data'!$AI$7:$AJ$131,2,FALSE)),"")</f>
        <v>0</v>
      </c>
      <c r="I60" s="238">
        <f>G60*VLOOKUP(A60,'Reference Data'!$AI$7:$AJ$131,2,FALSE)</f>
        <v>0</v>
      </c>
    </row>
    <row r="61" spans="1:9" ht="16" thickBot="1">
      <c r="A61" s="276" t="s">
        <v>360</v>
      </c>
      <c r="B61" s="237">
        <f>(SUMIF(Producers!C:C,Summary!A61,Producers!Y:Y))+(SUMIF(Importers!C:C,Summary!A61,Importers!H:H))+(SUMIF(Producers_and_importers_stocks!C:C,Summary!A61,Producers_and_importers_stocks!J:J))-(SUMIF(Exporters!C:C,Summary!A61,Exporters!J:J))-(SUMIF(Producers_and_importers_stocks!C:C,Summary!A61,Producers_and_importers_stocks!O:O))   -    (SUMIF(Importers!C:C,Summary!A61,Importers!J:J))</f>
        <v>0</v>
      </c>
      <c r="C61" s="237">
        <f>IFERROR(B61-(SUMIF(Exempt!C:C,Summary!A61,Exempt!T:T)),"")</f>
        <v>0</v>
      </c>
      <c r="D61" s="237">
        <f>(SUMIF(Producers!C:C,A61,Producers!Y:Y))+(SUMIF(Importers!C:C,A61,Importers!H:H))-(SUMIF(Exporters!C:C,A61,Exporters!J:J))+(SUMIF(Producers_and_importers_stocks!C:C,A61,Producers_and_importers_stocks!I:I))-(SUMIF(Producers_and_importers_stocks!C:C,A61,Producers_and_importers_stocks!N:N))+(SUMIF(Producers_and_importers_stocks!C:C,A61,Producers_and_importers_stocks!R:R))</f>
        <v>0</v>
      </c>
      <c r="E61" s="237">
        <f>(SUMIF(Products_or_equipment_A!C:C,A61,Products_or_equipment_A!I:I))+(SUMIF(Products_or_equipment_B!C:C,A61,Products_or_equipment_B!I:I))+(SUMIF(Products_or_equipment_CDE!C:C,A61,Products_or_equipment_CDE!I:I))+(SUMIF(Products_or_equipment_CDE!C:C,A61,Products_or_equipment_CDE!K:K))+(SUMIF(Products_or_equipment_CDE!C:C,A61,Products_or_equipment_CDE!V:V))+(SUMIF(Products_or_equipment_FG!C:C,A61,Products_or_equipment_FG!S:S))</f>
        <v>0</v>
      </c>
      <c r="F61" s="237">
        <f>(SUMIF(Products_or_equipment_HI!C:C,A61,Products_or_equipment_HI!G:G))+(SUMIF(Products_or_equipment_HI!C:C,A61,Products_or_equipment_HI!R:R))+(SUMIF('Products_or_equipment_J-Q'!C:C,A61,'Products_or_equipment_J-Q'!H:H))+(SUMIF('Products_or_equipment_J-Q'!C:C,A61,'Products_or_equipment_J-Q'!J:J))+(SUMIF('Products_or_equipment_J-Q'!C:C,A61,'Products_or_equipment_J-Q'!L:L))+(SUMIF('Products_or_equipment_J-Q'!C:C,A61,'Products_or_equipment_J-Q'!N:N))+(SUMIF('Products_or_equipment_J-Q'!C:C,A61,'Products_or_equipment_J-Q'!P:P))+(SUMIF('Products_or_equipment_J-Q'!C:C,A61,'Products_or_equipment_J-Q'!R:R))+(SUMIF('Products_or_equipment_J-Q'!C:C,A61,'Products_or_equipment_J-Q'!T:T))+E61</f>
        <v>0</v>
      </c>
      <c r="G61" s="237">
        <f>E61-(SUMIF(Equip_import_use_export_gas!C:C,A61,Equip_import_use_export_gas!H:H))</f>
        <v>0</v>
      </c>
      <c r="H61" s="238">
        <f>IFERROR(C61*(VLOOKUP(A61,'Reference Data'!$AI$7:$AJ$131,2,FALSE)),"")</f>
        <v>0</v>
      </c>
      <c r="I61" s="238">
        <f>G61*VLOOKUP(A61,'Reference Data'!$AI$7:$AJ$131,2,FALSE)</f>
        <v>0</v>
      </c>
    </row>
    <row r="62" spans="1:9" ht="21" customHeight="1" thickBot="1">
      <c r="A62" s="276" t="s">
        <v>361</v>
      </c>
      <c r="B62" s="237">
        <f>(SUMIF(Producers!C:C,Summary!A62,Producers!Y:Y))+(SUMIF(Importers!C:C,Summary!A62,Importers!H:H))+(SUMIF(Producers_and_importers_stocks!C:C,Summary!A62,Producers_and_importers_stocks!J:J))-(SUMIF(Exporters!C:C,Summary!A62,Exporters!J:J))-(SUMIF(Producers_and_importers_stocks!C:C,Summary!A62,Producers_and_importers_stocks!O:O))   -    (SUMIF(Importers!C:C,Summary!A62,Importers!J:J))</f>
        <v>0</v>
      </c>
      <c r="C62" s="250">
        <f>IFERROR(B62-(SUMIFS(Exempt!T:T,Exempt!C:C,Summary!A62,Exempt!G:G,"&lt;&gt;no")),"")</f>
        <v>0</v>
      </c>
      <c r="D62" s="237">
        <f>(SUMIF(Producers!C:C,A62,Producers!Y:Y))+(SUMIF(Importers!C:C,A62,Importers!H:H))-(SUMIF(Exporters!C:C,A62,Exporters!J:J))+(SUMIF(Producers_and_importers_stocks!C:C,A62,Producers_and_importers_stocks!I:I))-(SUMIF(Producers_and_importers_stocks!C:C,A62,Producers_and_importers_stocks!N:N))+(SUMIF(Producers_and_importers_stocks!C:C,A62,Producers_and_importers_stocks!R:R))</f>
        <v>0</v>
      </c>
      <c r="E62" s="239">
        <f>(SUMIF(Products_or_equipment_A!C:C,A62,Products_or_equipment_A!I:I))+(SUMIF(Products_or_equipment_B!C:C,A62,Products_or_equipment_B!I:I))+(SUMIF(Products_or_equipment_CDE!C:C,A62,Products_or_equipment_CDE!I:I))+(SUMIF(Products_or_equipment_CDE!C:C,A62,Products_or_equipment_CDE!K:K))+(SUMIF(Products_or_equipment_CDE!C:C,A62,Products_or_equipment_CDE!V:V))+(SUMIF(Products_or_equipment_FG!C:C,A62,Products_or_equipment_FG!S:S))</f>
        <v>0</v>
      </c>
      <c r="F62" s="237">
        <f>(SUMIF(Products_or_equipment_HI!C:C,A62,Products_or_equipment_HI!G:G))+(SUMIF(Products_or_equipment_HI!C:C,A62,Products_or_equipment_HI!R:R))+(SUMIF('Products_or_equipment_J-Q'!C:C,A62,'Products_or_equipment_J-Q'!H:H))+(SUMIF('Products_or_equipment_J-Q'!C:C,A62,'Products_or_equipment_J-Q'!J:J))+(SUMIF('Products_or_equipment_J-Q'!C:C,A62,'Products_or_equipment_J-Q'!L:L))+(SUMIF('Products_or_equipment_J-Q'!C:C,A62,'Products_or_equipment_J-Q'!N:N))+(SUMIF('Products_or_equipment_J-Q'!C:C,A62,'Products_or_equipment_J-Q'!P:P))+(SUMIF('Products_or_equipment_J-Q'!C:C,A62,'Products_or_equipment_J-Q'!R:R))+(SUMIF('Products_or_equipment_J-Q'!C:C,A62,'Products_or_equipment_J-Q'!T:T))+E62</f>
        <v>0</v>
      </c>
      <c r="G62" s="240">
        <f>E62-(SUMIFS(Equip_import_use_export_gas!H:H,Equip_import_use_export_gas!C:C,A62,Equip_import_use_export_gas!G:G,"&lt;&gt;"&amp;'Reference Data'!$AM$7))-(SUMIFS(Products_or_equipment_A!I:I, Products_or_equipment_A!C:C, A62, Products_or_equipment_A!G:G,'Reference Data'!$AM$7))-(SUMIFS(Products_or_equipment_B!I:I, Products_or_equipment_B!C:C, A62, Products_or_equipment_B!G:G,'Reference Data'!$AM$7))-(SUMIFS(Products_or_equipment_CDE!I:I, Products_or_equipment_CDE!C:C, A62, Products_or_equipment_CDE!G:G,'Reference Data'!$AM$7))-(SUMIFS(Products_or_equipment_CDE!K:K, Products_or_equipment_CDE!C:C, A62, Products_or_equipment_CDE!G:G,'Reference Data'!$AM$7))-(SUMIFS(Products_or_equipment_CDE!V:V, Products_or_equipment_CDE!C:C, A62, Products_or_equipment_CDE!G:G,'Reference Data'!$AM$7))-(SUMIFS(Products_or_equipment_FG!S:S, Products_or_equipment_FG!C:C, A62, Products_or_equipment_FG!G:G,'Reference Data'!$AM$7))</f>
        <v>0</v>
      </c>
      <c r="H62" s="241">
        <f>IFERROR((C62 -(SUMIFS(Producers!Y:Y,Producers!C:C,A62,Producers!G:G,'Reference Data'!$AM$7 ))-(SUMIFS(Importers!H:H,Importers!C:C,Summary!A62,Importers!G:G,'Reference Data'!$AM$7))-(SUMIFS(Producers_and_importers_stocks!J:J,Producers_and_importers_stocks!C:C,Summary!A62,Producers_and_importers_stocks!G:G,'Reference Data'!$AM$7))+(SUMIFS(Exporters!J:J,Exporters!C:C,Summary!A62,Exporters!G:G,'Reference Data'!$AM$7))+(SUMIFS(Producers_and_importers_stocks!O:O,Producers_and_importers_stocks!C:C,Summary!A62,Producers_and_importers_stocks!G:G,'Reference Data'!$AM$7))+(SUMIFS(Importers!J:J,Importers!C:C,Summary!A62,Importers!G:G,'Reference Data'!$AM$7))                   )*(VLOOKUP(A62,'Reference Data'!$AI$7:$AJ$131,2,FALSE)),"")</f>
        <v>0</v>
      </c>
      <c r="I62" s="238">
        <f>G62*VLOOKUP(A62,'Reference Data'!$AI$7:$AJ$131,2,FALSE)</f>
        <v>0</v>
      </c>
    </row>
    <row r="63" spans="1:9" ht="20.149999999999999" customHeight="1" thickBot="1">
      <c r="A63" s="276" t="s">
        <v>362</v>
      </c>
      <c r="B63" s="237">
        <f>(SUMIF(Producers!C:C,Summary!A63,Producers!Y:Y))+(SUMIF(Importers!C:C,Summary!A63,Importers!H:H))+(SUMIF(Producers_and_importers_stocks!C:C,Summary!A63,Producers_and_importers_stocks!J:J))-(SUMIF(Exporters!C:C,Summary!A63,Exporters!J:J))-(SUMIF(Producers_and_importers_stocks!C:C,Summary!A63,Producers_and_importers_stocks!O:O))   -    (SUMIF(Importers!C:C,Summary!A63,Importers!J:J))</f>
        <v>0</v>
      </c>
      <c r="C63" s="250">
        <f>IFERROR(B63-(SUMIFS(Exempt!T:T,Exempt!C:C,Summary!A63,Exempt!G:G,"&lt;&gt;no")),"")</f>
        <v>0</v>
      </c>
      <c r="D63" s="237">
        <f>(SUMIF(Producers!C:C,A63,Producers!Y:Y))+(SUMIF(Importers!C:C,A63,Importers!H:H))-(SUMIF(Exporters!C:C,A63,Exporters!J:J))+(SUMIF(Producers_and_importers_stocks!C:C,A63,Producers_and_importers_stocks!I:I))-(SUMIF(Producers_and_importers_stocks!C:C,A63,Producers_and_importers_stocks!N:N))+(SUMIF(Producers_and_importers_stocks!C:C,A63,Producers_and_importers_stocks!R:R))</f>
        <v>0</v>
      </c>
      <c r="E63" s="239">
        <f>(SUMIF(Products_or_equipment_A!C:C,A63,Products_or_equipment_A!I:I))+(SUMIF(Products_or_equipment_B!C:C,A63,Products_or_equipment_B!I:I))+(SUMIF(Products_or_equipment_CDE!C:C,A63,Products_or_equipment_CDE!I:I))+(SUMIF(Products_or_equipment_CDE!C:C,A63,Products_or_equipment_CDE!K:K))+(SUMIF(Products_or_equipment_CDE!C:C,A63,Products_or_equipment_CDE!V:V))+(SUMIF(Products_or_equipment_FG!C:C,A63,Products_or_equipment_FG!S:S))</f>
        <v>0</v>
      </c>
      <c r="F63" s="237">
        <f>(SUMIF(Products_or_equipment_HI!C:C,A63,Products_or_equipment_HI!G:G))+(SUMIF(Products_or_equipment_HI!C:C,A63,Products_or_equipment_HI!R:R))+(SUMIF('Products_or_equipment_J-Q'!C:C,A63,'Products_or_equipment_J-Q'!H:H))+(SUMIF('Products_or_equipment_J-Q'!C:C,A63,'Products_or_equipment_J-Q'!J:J))+(SUMIF('Products_or_equipment_J-Q'!C:C,A63,'Products_or_equipment_J-Q'!L:L))+(SUMIF('Products_or_equipment_J-Q'!C:C,A63,'Products_or_equipment_J-Q'!N:N))+(SUMIF('Products_or_equipment_J-Q'!C:C,A63,'Products_or_equipment_J-Q'!P:P))+(SUMIF('Products_or_equipment_J-Q'!C:C,A63,'Products_or_equipment_J-Q'!R:R))+(SUMIF('Products_or_equipment_J-Q'!C:C,A63,'Products_or_equipment_J-Q'!T:T))+E63</f>
        <v>0</v>
      </c>
      <c r="G63" s="240">
        <f>E63-(SUMIFS(Equip_import_use_export_gas!H:H,Equip_import_use_export_gas!C:C,A63,Equip_import_use_export_gas!G:G,"&lt;&gt;"&amp;'Reference Data'!$AM$7))-(SUMIFS(Products_or_equipment_A!I:I, Products_or_equipment_A!C:C, A63, Products_or_equipment_A!G:G,'Reference Data'!$AM$7))-(SUMIFS(Products_or_equipment_B!I:I, Products_or_equipment_B!C:C, A63, Products_or_equipment_B!G:G,'Reference Data'!$AM$7))-(SUMIFS(Products_or_equipment_CDE!I:I, Products_or_equipment_CDE!C:C, A63, Products_or_equipment_CDE!G:G,'Reference Data'!$AM$7))-(SUMIFS(Products_or_equipment_CDE!K:K, Products_or_equipment_CDE!C:C, A63, Products_or_equipment_CDE!G:G,'Reference Data'!$AM$7))-(SUMIFS(Products_or_equipment_CDE!V:V, Products_or_equipment_CDE!C:C, A63, Products_or_equipment_CDE!G:G,'Reference Data'!$AM$7))-(SUMIFS(Products_or_equipment_FG!S:S, Products_or_equipment_FG!C:C, A63, Products_or_equipment_FG!G:G,'Reference Data'!$AM$7))</f>
        <v>0</v>
      </c>
      <c r="H63" s="241">
        <f>IFERROR((C63 -(SUMIFS(Producers!Y:Y,Producers!C:C,A63,Producers!G:G,'Reference Data'!$AM$7 ))-(SUMIFS(Importers!H:H,Importers!C:C,Summary!A63,Importers!G:G,'Reference Data'!$AM$7))-(SUMIFS(Producers_and_importers_stocks!J:J,Producers_and_importers_stocks!C:C,Summary!A63,Producers_and_importers_stocks!G:G,'Reference Data'!$AM$7))+(SUMIFS(Exporters!J:J,Exporters!C:C,Summary!A63,Exporters!G:G,'Reference Data'!$AM$7))+(SUMIFS(Producers_and_importers_stocks!O:O,Producers_and_importers_stocks!C:C,Summary!A63,Producers_and_importers_stocks!G:G,'Reference Data'!$AM$7))+(SUMIFS(Importers!J:J,Importers!C:C,Summary!A63,Importers!G:G,'Reference Data'!$AM$7))                   )*(VLOOKUP(A63,'Reference Data'!$AI$7:$AJ$131,2,FALSE)),"")</f>
        <v>0</v>
      </c>
      <c r="I63" s="238">
        <f>G63*VLOOKUP(A63,'Reference Data'!$AI$7:$AJ$131,2,FALSE)</f>
        <v>0</v>
      </c>
    </row>
    <row r="64" spans="1:9" ht="16" thickBot="1">
      <c r="A64" s="276" t="s">
        <v>363</v>
      </c>
      <c r="B64" s="237">
        <f>(SUMIF(Producers!C:C,Summary!A64,Producers!Y:Y))+(SUMIF(Importers!C:C,Summary!A64,Importers!H:H))+(SUMIF(Producers_and_importers_stocks!C:C,Summary!A64,Producers_and_importers_stocks!J:J))-(SUMIF(Exporters!C:C,Summary!A64,Exporters!J:J))-(SUMIF(Producers_and_importers_stocks!C:C,Summary!A64,Producers_and_importers_stocks!O:O))   -    (SUMIF(Importers!C:C,Summary!A64,Importers!J:J))</f>
        <v>0</v>
      </c>
      <c r="C64" s="250">
        <f>IFERROR(B64-(SUMIFS(Exempt!T:T,Exempt!C:C,Summary!A64,Exempt!G:G,"&lt;&gt;no")),"")</f>
        <v>0</v>
      </c>
      <c r="D64" s="237">
        <f>(SUMIF(Producers!C:C,A64,Producers!Y:Y))+(SUMIF(Importers!C:C,A64,Importers!H:H))-(SUMIF(Exporters!C:C,A64,Exporters!J:J))+(SUMIF(Producers_and_importers_stocks!C:C,A64,Producers_and_importers_stocks!I:I))-(SUMIF(Producers_and_importers_stocks!C:C,A64,Producers_and_importers_stocks!N:N))+(SUMIF(Producers_and_importers_stocks!C:C,A64,Producers_and_importers_stocks!R:R))</f>
        <v>0</v>
      </c>
      <c r="E64" s="239">
        <f>(SUMIF(Products_or_equipment_A!C:C,A64,Products_or_equipment_A!I:I))+(SUMIF(Products_or_equipment_B!C:C,A64,Products_or_equipment_B!I:I))+(SUMIF(Products_or_equipment_CDE!C:C,A64,Products_or_equipment_CDE!I:I))+(SUMIF(Products_or_equipment_CDE!C:C,A64,Products_or_equipment_CDE!K:K))+(SUMIF(Products_or_equipment_CDE!C:C,A64,Products_or_equipment_CDE!V:V))+(SUMIF(Products_or_equipment_FG!C:C,A64,Products_or_equipment_FG!S:S))</f>
        <v>0</v>
      </c>
      <c r="F64" s="237">
        <f>(SUMIF(Products_or_equipment_HI!C:C,A64,Products_or_equipment_HI!G:G))+(SUMIF(Products_or_equipment_HI!C:C,A64,Products_or_equipment_HI!R:R))+(SUMIF('Products_or_equipment_J-Q'!C:C,A64,'Products_or_equipment_J-Q'!H:H))+(SUMIF('Products_or_equipment_J-Q'!C:C,A64,'Products_or_equipment_J-Q'!J:J))+(SUMIF('Products_or_equipment_J-Q'!C:C,A64,'Products_or_equipment_J-Q'!L:L))+(SUMIF('Products_or_equipment_J-Q'!C:C,A64,'Products_or_equipment_J-Q'!N:N))+(SUMIF('Products_or_equipment_J-Q'!C:C,A64,'Products_or_equipment_J-Q'!P:P))+(SUMIF('Products_or_equipment_J-Q'!C:C,A64,'Products_or_equipment_J-Q'!R:R))+(SUMIF('Products_or_equipment_J-Q'!C:C,A64,'Products_or_equipment_J-Q'!T:T))+E64</f>
        <v>0</v>
      </c>
      <c r="G64" s="240">
        <f>E64-(SUMIFS(Equip_import_use_export_gas!H:H,Equip_import_use_export_gas!C:C,A64,Equip_import_use_export_gas!G:G,"&lt;&gt;"&amp;'Reference Data'!$AM$7))-(SUMIFS(Products_or_equipment_A!I:I, Products_or_equipment_A!C:C, A64, Products_or_equipment_A!G:G,'Reference Data'!$AM$7))-(SUMIFS(Products_or_equipment_B!I:I, Products_or_equipment_B!C:C, A64, Products_or_equipment_B!G:G,'Reference Data'!$AM$7))-(SUMIFS(Products_or_equipment_CDE!I:I, Products_or_equipment_CDE!C:C, A64, Products_or_equipment_CDE!G:G,'Reference Data'!$AM$7))-(SUMIFS(Products_or_equipment_CDE!K:K, Products_or_equipment_CDE!C:C, A64, Products_or_equipment_CDE!G:G,'Reference Data'!$AM$7))-(SUMIFS(Products_or_equipment_CDE!V:V, Products_or_equipment_CDE!C:C, A64, Products_or_equipment_CDE!G:G,'Reference Data'!$AM$7))-(SUMIFS(Products_or_equipment_FG!S:S, Products_or_equipment_FG!C:C, A64, Products_or_equipment_FG!G:G,'Reference Data'!$AM$7))</f>
        <v>0</v>
      </c>
      <c r="H64" s="241">
        <f>IFERROR((C64 -(SUMIFS(Producers!Y:Y,Producers!C:C,A64,Producers!G:G,'Reference Data'!$AM$7 ))-(SUMIFS(Importers!H:H,Importers!C:C,Summary!A64,Importers!G:G,'Reference Data'!$AM$7))-(SUMIFS(Producers_and_importers_stocks!J:J,Producers_and_importers_stocks!C:C,Summary!A64,Producers_and_importers_stocks!G:G,'Reference Data'!$AM$7))+(SUMIFS(Exporters!J:J,Exporters!C:C,Summary!A64,Exporters!G:G,'Reference Data'!$AM$7))+(SUMIFS(Producers_and_importers_stocks!O:O,Producers_and_importers_stocks!C:C,Summary!A64,Producers_and_importers_stocks!G:G,'Reference Data'!$AM$7))+(SUMIFS(Importers!J:J,Importers!C:C,Summary!A64,Importers!G:G,'Reference Data'!$AM$7))                   )*(VLOOKUP(A64,'Reference Data'!$AI$7:$AJ$131,2,FALSE)),"")</f>
        <v>0</v>
      </c>
      <c r="I64" s="238">
        <f>G64*VLOOKUP(A64,'Reference Data'!$AI$7:$AJ$131,2,FALSE)</f>
        <v>0</v>
      </c>
    </row>
    <row r="65" spans="1:9" ht="16" thickBot="1">
      <c r="A65" s="276" t="s">
        <v>364</v>
      </c>
      <c r="B65" s="237">
        <f>(SUMIF(Producers!C:C,Summary!A65,Producers!Y:Y))+(SUMIF(Importers!C:C,Summary!A65,Importers!H:H))+(SUMIF(Producers_and_importers_stocks!C:C,Summary!A65,Producers_and_importers_stocks!J:J))-(SUMIF(Exporters!C:C,Summary!A65,Exporters!J:J))-(SUMIF(Producers_and_importers_stocks!C:C,Summary!A65,Producers_and_importers_stocks!O:O))   -    (SUMIF(Importers!C:C,Summary!A65,Importers!J:J))</f>
        <v>0</v>
      </c>
      <c r="C65" s="250">
        <f>IFERROR(B65-(SUMIFS(Exempt!T:T,Exempt!C:C,Summary!A65,Exempt!G:G,"&lt;&gt;no")),"")</f>
        <v>0</v>
      </c>
      <c r="D65" s="237">
        <f>(SUMIF(Producers!C:C,A65,Producers!Y:Y))+(SUMIF(Importers!C:C,A65,Importers!H:H))-(SUMIF(Exporters!C:C,A65,Exporters!J:J))+(SUMIF(Producers_and_importers_stocks!C:C,A65,Producers_and_importers_stocks!I:I))-(SUMIF(Producers_and_importers_stocks!C:C,A65,Producers_and_importers_stocks!N:N))+(SUMIF(Producers_and_importers_stocks!C:C,A65,Producers_and_importers_stocks!R:R))</f>
        <v>0</v>
      </c>
      <c r="E65" s="239">
        <f>(SUMIF(Products_or_equipment_A!C:C,A65,Products_or_equipment_A!I:I))+(SUMIF(Products_or_equipment_B!C:C,A65,Products_or_equipment_B!I:I))+(SUMIF(Products_or_equipment_CDE!C:C,A65,Products_or_equipment_CDE!I:I))+(SUMIF(Products_or_equipment_CDE!C:C,A65,Products_or_equipment_CDE!K:K))+(SUMIF(Products_or_equipment_CDE!C:C,A65,Products_or_equipment_CDE!V:V))+(SUMIF(Products_or_equipment_FG!C:C,A65,Products_or_equipment_FG!S:S))</f>
        <v>0</v>
      </c>
      <c r="F65" s="237">
        <f>(SUMIF(Products_or_equipment_HI!C:C,A65,Products_or_equipment_HI!G:G))+(SUMIF(Products_or_equipment_HI!C:C,A65,Products_or_equipment_HI!R:R))+(SUMIF('Products_or_equipment_J-Q'!C:C,A65,'Products_or_equipment_J-Q'!H:H))+(SUMIF('Products_or_equipment_J-Q'!C:C,A65,'Products_or_equipment_J-Q'!J:J))+(SUMIF('Products_or_equipment_J-Q'!C:C,A65,'Products_or_equipment_J-Q'!L:L))+(SUMIF('Products_or_equipment_J-Q'!C:C,A65,'Products_or_equipment_J-Q'!N:N))+(SUMIF('Products_or_equipment_J-Q'!C:C,A65,'Products_or_equipment_J-Q'!P:P))+(SUMIF('Products_or_equipment_J-Q'!C:C,A65,'Products_or_equipment_J-Q'!R:R))+(SUMIF('Products_or_equipment_J-Q'!C:C,A65,'Products_or_equipment_J-Q'!T:T))+E65</f>
        <v>0</v>
      </c>
      <c r="G65" s="240">
        <f>E65-(SUMIFS(Equip_import_use_export_gas!H:H,Equip_import_use_export_gas!C:C,A65,Equip_import_use_export_gas!G:G,"&lt;&gt;"&amp;'Reference Data'!$AM$7))-(SUMIFS(Products_or_equipment_A!I:I, Products_or_equipment_A!C:C, A65, Products_or_equipment_A!G:G,'Reference Data'!$AM$7))-(SUMIFS(Products_or_equipment_B!I:I, Products_or_equipment_B!C:C, A65, Products_or_equipment_B!G:G,'Reference Data'!$AM$7))-(SUMIFS(Products_or_equipment_CDE!I:I, Products_or_equipment_CDE!C:C, A65, Products_or_equipment_CDE!G:G,'Reference Data'!$AM$7))-(SUMIFS(Products_or_equipment_CDE!K:K, Products_or_equipment_CDE!C:C, A65, Products_or_equipment_CDE!G:G,'Reference Data'!$AM$7))-(SUMIFS(Products_or_equipment_CDE!V:V, Products_or_equipment_CDE!C:C, A65, Products_or_equipment_CDE!G:G,'Reference Data'!$AM$7))-(SUMIFS(Products_or_equipment_FG!S:S, Products_or_equipment_FG!C:C, A65, Products_or_equipment_FG!G:G,'Reference Data'!$AM$7))</f>
        <v>0</v>
      </c>
      <c r="H65" s="241">
        <f>IFERROR((C65 -(SUMIFS(Producers!Y:Y,Producers!C:C,A65,Producers!G:G,'Reference Data'!$AM$7 ))-(SUMIFS(Importers!H:H,Importers!C:C,Summary!A65,Importers!G:G,'Reference Data'!$AM$7))-(SUMIFS(Producers_and_importers_stocks!J:J,Producers_and_importers_stocks!C:C,Summary!A65,Producers_and_importers_stocks!G:G,'Reference Data'!$AM$7))+(SUMIFS(Exporters!J:J,Exporters!C:C,Summary!A65,Exporters!G:G,'Reference Data'!$AM$7))+(SUMIFS(Producers_and_importers_stocks!O:O,Producers_and_importers_stocks!C:C,Summary!A65,Producers_and_importers_stocks!G:G,'Reference Data'!$AM$7))+(SUMIFS(Importers!J:J,Importers!C:C,Summary!A65,Importers!G:G,'Reference Data'!$AM$7))                   )*(VLOOKUP(A65,'Reference Data'!$AI$7:$AJ$131,2,FALSE)),"")</f>
        <v>0</v>
      </c>
      <c r="I65" s="238">
        <f>G65*VLOOKUP(A65,'Reference Data'!$AI$7:$AJ$131,2,FALSE)</f>
        <v>0</v>
      </c>
    </row>
    <row r="66" spans="1:9" ht="16" thickBot="1">
      <c r="A66" s="276" t="s">
        <v>365</v>
      </c>
      <c r="B66" s="237">
        <f>(SUMIF(Producers!C:C,Summary!A66,Producers!Y:Y))+(SUMIF(Importers!C:C,Summary!A66,Importers!H:H))+(SUMIF(Producers_and_importers_stocks!C:C,Summary!A66,Producers_and_importers_stocks!J:J))-(SUMIF(Exporters!C:C,Summary!A66,Exporters!J:J))-(SUMIF(Producers_and_importers_stocks!C:C,Summary!A66,Producers_and_importers_stocks!O:O))   -    (SUMIF(Importers!C:C,Summary!A66,Importers!J:J))</f>
        <v>0</v>
      </c>
      <c r="C66" s="250">
        <f>IFERROR(B66-(SUMIFS(Exempt!T:T,Exempt!C:C,Summary!A66,Exempt!G:G,"&lt;&gt;no")),"")</f>
        <v>0</v>
      </c>
      <c r="D66" s="237">
        <f>(SUMIF(Producers!C:C,A66,Producers!Y:Y))+(SUMIF(Importers!C:C,A66,Importers!H:H))-(SUMIF(Exporters!C:C,A66,Exporters!J:J))+(SUMIF(Producers_and_importers_stocks!C:C,A66,Producers_and_importers_stocks!I:I))-(SUMIF(Producers_and_importers_stocks!C:C,A66,Producers_and_importers_stocks!N:N))+(SUMIF(Producers_and_importers_stocks!C:C,A66,Producers_and_importers_stocks!R:R))</f>
        <v>0</v>
      </c>
      <c r="E66" s="239">
        <f>(SUMIF(Products_or_equipment_A!C:C,A66,Products_or_equipment_A!I:I))+(SUMIF(Products_or_equipment_B!C:C,A66,Products_or_equipment_B!I:I))+(SUMIF(Products_or_equipment_CDE!C:C,A66,Products_or_equipment_CDE!I:I))+(SUMIF(Products_or_equipment_CDE!C:C,A66,Products_or_equipment_CDE!K:K))+(SUMIF(Products_or_equipment_CDE!C:C,A66,Products_or_equipment_CDE!V:V))+(SUMIF(Products_or_equipment_FG!C:C,A66,Products_or_equipment_FG!S:S))</f>
        <v>0</v>
      </c>
      <c r="F66" s="237">
        <f>(SUMIF(Products_or_equipment_HI!C:C,A66,Products_or_equipment_HI!G:G))+(SUMIF(Products_or_equipment_HI!C:C,A66,Products_or_equipment_HI!R:R))+(SUMIF('Products_or_equipment_J-Q'!C:C,A66,'Products_or_equipment_J-Q'!H:H))+(SUMIF('Products_or_equipment_J-Q'!C:C,A66,'Products_or_equipment_J-Q'!J:J))+(SUMIF('Products_or_equipment_J-Q'!C:C,A66,'Products_or_equipment_J-Q'!L:L))+(SUMIF('Products_or_equipment_J-Q'!C:C,A66,'Products_or_equipment_J-Q'!N:N))+(SUMIF('Products_or_equipment_J-Q'!C:C,A66,'Products_or_equipment_J-Q'!P:P))+(SUMIF('Products_or_equipment_J-Q'!C:C,A66,'Products_or_equipment_J-Q'!R:R))+(SUMIF('Products_or_equipment_J-Q'!C:C,A66,'Products_or_equipment_J-Q'!T:T))+E66</f>
        <v>0</v>
      </c>
      <c r="G66" s="240">
        <f>E66-(SUMIFS(Equip_import_use_export_gas!H:H,Equip_import_use_export_gas!C:C,A66,Equip_import_use_export_gas!G:G,"&lt;&gt;"&amp;'Reference Data'!$AM$7))-(SUMIFS(Products_or_equipment_A!I:I, Products_or_equipment_A!C:C, A66, Products_or_equipment_A!G:G,'Reference Data'!$AM$7))-(SUMIFS(Products_or_equipment_B!I:I, Products_or_equipment_B!C:C, A66, Products_or_equipment_B!G:G,'Reference Data'!$AM$7))-(SUMIFS(Products_or_equipment_CDE!I:I, Products_or_equipment_CDE!C:C, A66, Products_or_equipment_CDE!G:G,'Reference Data'!$AM$7))-(SUMIFS(Products_or_equipment_CDE!K:K, Products_or_equipment_CDE!C:C, A66, Products_or_equipment_CDE!G:G,'Reference Data'!$AM$7))-(SUMIFS(Products_or_equipment_CDE!V:V, Products_or_equipment_CDE!C:C, A66, Products_or_equipment_CDE!G:G,'Reference Data'!$AM$7))-(SUMIFS(Products_or_equipment_FG!S:S, Products_or_equipment_FG!C:C, A66, Products_or_equipment_FG!G:G,'Reference Data'!$AM$7))</f>
        <v>0</v>
      </c>
      <c r="H66" s="241">
        <f>IFERROR((C66 -(SUMIFS(Producers!Y:Y,Producers!C:C,A66,Producers!G:G,'Reference Data'!$AM$7 ))-(SUMIFS(Importers!H:H,Importers!C:C,Summary!A66,Importers!G:G,'Reference Data'!$AM$7))-(SUMIFS(Producers_and_importers_stocks!J:J,Producers_and_importers_stocks!C:C,Summary!A66,Producers_and_importers_stocks!G:G,'Reference Data'!$AM$7))+(SUMIFS(Exporters!J:J,Exporters!C:C,Summary!A66,Exporters!G:G,'Reference Data'!$AM$7))+(SUMIFS(Producers_and_importers_stocks!O:O,Producers_and_importers_stocks!C:C,Summary!A66,Producers_and_importers_stocks!G:G,'Reference Data'!$AM$7))+(SUMIFS(Importers!J:J,Importers!C:C,Summary!A66,Importers!G:G,'Reference Data'!$AM$7))                   )*(VLOOKUP(A66,'Reference Data'!$AI$7:$AJ$131,2,FALSE)),"")</f>
        <v>0</v>
      </c>
      <c r="I66" s="238">
        <f>G66*VLOOKUP(A66,'Reference Data'!$AI$7:$AJ$131,2,FALSE)</f>
        <v>0</v>
      </c>
    </row>
    <row r="67" spans="1:9" ht="16" thickBot="1">
      <c r="A67" s="276" t="s">
        <v>366</v>
      </c>
      <c r="B67" s="237">
        <f>(SUMIF(Producers!C:C,Summary!A67,Producers!Y:Y))+(SUMIF(Importers!C:C,Summary!A67,Importers!H:H))+(SUMIF(Producers_and_importers_stocks!C:C,Summary!A67,Producers_and_importers_stocks!J:J))-(SUMIF(Exporters!C:C,Summary!A67,Exporters!J:J))-(SUMIF(Producers_and_importers_stocks!C:C,Summary!A67,Producers_and_importers_stocks!O:O))   -    (SUMIF(Importers!C:C,Summary!A67,Importers!J:J))</f>
        <v>0</v>
      </c>
      <c r="C67" s="250">
        <f>IFERROR(B67-(SUMIFS(Exempt!T:T,Exempt!C:C,Summary!A67,Exempt!G:G,"&lt;&gt;no")),"")</f>
        <v>0</v>
      </c>
      <c r="D67" s="237">
        <f>(SUMIF(Producers!C:C,A67,Producers!Y:Y))+(SUMIF(Importers!C:C,A67,Importers!H:H))-(SUMIF(Exporters!C:C,A67,Exporters!J:J))+(SUMIF(Producers_and_importers_stocks!C:C,A67,Producers_and_importers_stocks!I:I))-(SUMIF(Producers_and_importers_stocks!C:C,A67,Producers_and_importers_stocks!N:N))+(SUMIF(Producers_and_importers_stocks!C:C,A67,Producers_and_importers_stocks!R:R))</f>
        <v>0</v>
      </c>
      <c r="E67" s="239">
        <f>(SUMIF(Products_or_equipment_A!C:C,A67,Products_or_equipment_A!I:I))+(SUMIF(Products_or_equipment_B!C:C,A67,Products_or_equipment_B!I:I))+(SUMIF(Products_or_equipment_CDE!C:C,A67,Products_or_equipment_CDE!I:I))+(SUMIF(Products_or_equipment_CDE!C:C,A67,Products_or_equipment_CDE!K:K))+(SUMIF(Products_or_equipment_CDE!C:C,A67,Products_or_equipment_CDE!V:V))+(SUMIF(Products_or_equipment_FG!C:C,A67,Products_or_equipment_FG!S:S))</f>
        <v>0</v>
      </c>
      <c r="F67" s="237">
        <f>(SUMIF(Products_or_equipment_HI!C:C,A67,Products_or_equipment_HI!G:G))+(SUMIF(Products_or_equipment_HI!C:C,A67,Products_or_equipment_HI!R:R))+(SUMIF('Products_or_equipment_J-Q'!C:C,A67,'Products_or_equipment_J-Q'!H:H))+(SUMIF('Products_or_equipment_J-Q'!C:C,A67,'Products_or_equipment_J-Q'!J:J))+(SUMIF('Products_or_equipment_J-Q'!C:C,A67,'Products_or_equipment_J-Q'!L:L))+(SUMIF('Products_or_equipment_J-Q'!C:C,A67,'Products_or_equipment_J-Q'!N:N))+(SUMIF('Products_or_equipment_J-Q'!C:C,A67,'Products_or_equipment_J-Q'!P:P))+(SUMIF('Products_or_equipment_J-Q'!C:C,A67,'Products_or_equipment_J-Q'!R:R))+(SUMIF('Products_or_equipment_J-Q'!C:C,A67,'Products_or_equipment_J-Q'!T:T))+E67</f>
        <v>0</v>
      </c>
      <c r="G67" s="240">
        <f>E67-(SUMIFS(Equip_import_use_export_gas!H:H,Equip_import_use_export_gas!C:C,A67,Equip_import_use_export_gas!G:G,"&lt;&gt;"&amp;'Reference Data'!$AM$7))-(SUMIFS(Products_or_equipment_A!I:I, Products_or_equipment_A!C:C, A67, Products_or_equipment_A!G:G,'Reference Data'!$AM$7))-(SUMIFS(Products_or_equipment_B!I:I, Products_or_equipment_B!C:C, A67, Products_or_equipment_B!G:G,'Reference Data'!$AM$7))-(SUMIFS(Products_or_equipment_CDE!I:I, Products_or_equipment_CDE!C:C, A67, Products_or_equipment_CDE!G:G,'Reference Data'!$AM$7))-(SUMIFS(Products_or_equipment_CDE!K:K, Products_or_equipment_CDE!C:C, A67, Products_or_equipment_CDE!G:G,'Reference Data'!$AM$7))-(SUMIFS(Products_or_equipment_CDE!V:V, Products_or_equipment_CDE!C:C, A67, Products_or_equipment_CDE!G:G,'Reference Data'!$AM$7))-(SUMIFS(Products_or_equipment_FG!S:S, Products_or_equipment_FG!C:C, A67, Products_or_equipment_FG!G:G,'Reference Data'!$AM$7))</f>
        <v>0</v>
      </c>
      <c r="H67" s="241">
        <f>IFERROR((C67 -(SUMIFS(Producers!Y:Y,Producers!C:C,A67,Producers!G:G,'Reference Data'!$AM$7 ))-(SUMIFS(Importers!H:H,Importers!C:C,Summary!A67,Importers!G:G,'Reference Data'!$AM$7))-(SUMIFS(Producers_and_importers_stocks!J:J,Producers_and_importers_stocks!C:C,Summary!A67,Producers_and_importers_stocks!G:G,'Reference Data'!$AM$7))+(SUMIFS(Exporters!J:J,Exporters!C:C,Summary!A67,Exporters!G:G,'Reference Data'!$AM$7))+(SUMIFS(Producers_and_importers_stocks!O:O,Producers_and_importers_stocks!C:C,Summary!A67,Producers_and_importers_stocks!G:G,'Reference Data'!$AM$7))+(SUMIFS(Importers!J:J,Importers!C:C,Summary!A67,Importers!G:G,'Reference Data'!$AM$7))                   )*(VLOOKUP(A67,'Reference Data'!$AI$7:$AJ$131,2,FALSE)),"")</f>
        <v>0</v>
      </c>
      <c r="I67" s="238">
        <f>G67*VLOOKUP(A67,'Reference Data'!$AI$7:$AJ$131,2,FALSE)</f>
        <v>0</v>
      </c>
    </row>
    <row r="68" spans="1:9" ht="16" thickBot="1">
      <c r="A68" s="276" t="s">
        <v>367</v>
      </c>
      <c r="B68" s="237">
        <f>(SUMIF(Producers!C:C,Summary!A68,Producers!Y:Y))+(SUMIF(Importers!C:C,Summary!A68,Importers!H:H))+(SUMIF(Producers_and_importers_stocks!C:C,Summary!A68,Producers_and_importers_stocks!J:J))-(SUMIF(Exporters!C:C,Summary!A68,Exporters!J:J))-(SUMIF(Producers_and_importers_stocks!C:C,Summary!A68,Producers_and_importers_stocks!O:O))   -    (SUMIF(Importers!C:C,Summary!A68,Importers!J:J))</f>
        <v>0</v>
      </c>
      <c r="C68" s="250">
        <f>IFERROR(B68-(SUMIFS(Exempt!T:T,Exempt!C:C,Summary!A68,Exempt!G:G,"&lt;&gt;no")),"")</f>
        <v>0</v>
      </c>
      <c r="D68" s="237">
        <f>(SUMIF(Producers!C:C,A68,Producers!Y:Y))+(SUMIF(Importers!C:C,A68,Importers!H:H))-(SUMIF(Exporters!C:C,A68,Exporters!J:J))+(SUMIF(Producers_and_importers_stocks!C:C,A68,Producers_and_importers_stocks!I:I))-(SUMIF(Producers_and_importers_stocks!C:C,A68,Producers_and_importers_stocks!N:N))+(SUMIF(Producers_and_importers_stocks!C:C,A68,Producers_and_importers_stocks!R:R))</f>
        <v>0</v>
      </c>
      <c r="E68" s="239">
        <f>(SUMIF(Products_or_equipment_A!C:C,A68,Products_or_equipment_A!I:I))+(SUMIF(Products_or_equipment_B!C:C,A68,Products_or_equipment_B!I:I))+(SUMIF(Products_or_equipment_CDE!C:C,A68,Products_or_equipment_CDE!I:I))+(SUMIF(Products_or_equipment_CDE!C:C,A68,Products_or_equipment_CDE!K:K))+(SUMIF(Products_or_equipment_CDE!C:C,A68,Products_or_equipment_CDE!V:V))+(SUMIF(Products_or_equipment_FG!C:C,A68,Products_or_equipment_FG!S:S))</f>
        <v>0</v>
      </c>
      <c r="F68" s="237">
        <f>(SUMIF(Products_or_equipment_HI!C:C,A68,Products_or_equipment_HI!G:G))+(SUMIF(Products_or_equipment_HI!C:C,A68,Products_or_equipment_HI!R:R))+(SUMIF('Products_or_equipment_J-Q'!C:C,A68,'Products_or_equipment_J-Q'!H:H))+(SUMIF('Products_or_equipment_J-Q'!C:C,A68,'Products_or_equipment_J-Q'!J:J))+(SUMIF('Products_or_equipment_J-Q'!C:C,A68,'Products_or_equipment_J-Q'!L:L))+(SUMIF('Products_or_equipment_J-Q'!C:C,A68,'Products_or_equipment_J-Q'!N:N))+(SUMIF('Products_or_equipment_J-Q'!C:C,A68,'Products_or_equipment_J-Q'!P:P))+(SUMIF('Products_or_equipment_J-Q'!C:C,A68,'Products_or_equipment_J-Q'!R:R))+(SUMIF('Products_or_equipment_J-Q'!C:C,A68,'Products_or_equipment_J-Q'!T:T))+E68</f>
        <v>0</v>
      </c>
      <c r="G68" s="240">
        <f>E68-(SUMIFS(Equip_import_use_export_gas!H:H,Equip_import_use_export_gas!C:C,A68,Equip_import_use_export_gas!G:G,"&lt;&gt;"&amp;'Reference Data'!$AM$7))-(SUMIFS(Products_or_equipment_A!I:I, Products_or_equipment_A!C:C, A68, Products_or_equipment_A!G:G,'Reference Data'!$AM$7))-(SUMIFS(Products_or_equipment_B!I:I, Products_or_equipment_B!C:C, A68, Products_or_equipment_B!G:G,'Reference Data'!$AM$7))-(SUMIFS(Products_or_equipment_CDE!I:I, Products_or_equipment_CDE!C:C, A68, Products_or_equipment_CDE!G:G,'Reference Data'!$AM$7))-(SUMIFS(Products_or_equipment_CDE!K:K, Products_or_equipment_CDE!C:C, A68, Products_or_equipment_CDE!G:G,'Reference Data'!$AM$7))-(SUMIFS(Products_or_equipment_CDE!V:V, Products_or_equipment_CDE!C:C, A68, Products_or_equipment_CDE!G:G,'Reference Data'!$AM$7))-(SUMIFS(Products_or_equipment_FG!S:S, Products_or_equipment_FG!C:C, A68, Products_or_equipment_FG!G:G,'Reference Data'!$AM$7))</f>
        <v>0</v>
      </c>
      <c r="H68" s="241">
        <f>IFERROR((C68 -(SUMIFS(Producers!Y:Y,Producers!C:C,A68,Producers!G:G,'Reference Data'!$AM$7 ))-(SUMIFS(Importers!H:H,Importers!C:C,Summary!A68,Importers!G:G,'Reference Data'!$AM$7))-(SUMIFS(Producers_and_importers_stocks!J:J,Producers_and_importers_stocks!C:C,Summary!A68,Producers_and_importers_stocks!G:G,'Reference Data'!$AM$7))+(SUMIFS(Exporters!J:J,Exporters!C:C,Summary!A68,Exporters!G:G,'Reference Data'!$AM$7))+(SUMIFS(Producers_and_importers_stocks!O:O,Producers_and_importers_stocks!C:C,Summary!A68,Producers_and_importers_stocks!G:G,'Reference Data'!$AM$7))+(SUMIFS(Importers!J:J,Importers!C:C,Summary!A68,Importers!G:G,'Reference Data'!$AM$7))                   )*(VLOOKUP(A68,'Reference Data'!$AI$7:$AJ$131,2,FALSE)),"")</f>
        <v>0</v>
      </c>
      <c r="I68" s="238">
        <f>G68*VLOOKUP(A68,'Reference Data'!$AI$7:$AJ$131,2,FALSE)</f>
        <v>0</v>
      </c>
    </row>
    <row r="69" spans="1:9" ht="16" thickBot="1">
      <c r="A69" s="276" t="s">
        <v>368</v>
      </c>
      <c r="B69" s="237">
        <f>(SUMIF(Producers!C:C,Summary!A69,Producers!Y:Y))+(SUMIF(Importers!C:C,Summary!A69,Importers!H:H))+(SUMIF(Producers_and_importers_stocks!C:C,Summary!A69,Producers_and_importers_stocks!J:J))-(SUMIF(Exporters!C:C,Summary!A69,Exporters!J:J))-(SUMIF(Producers_and_importers_stocks!C:C,Summary!A69,Producers_and_importers_stocks!O:O))   -    (SUMIF(Importers!C:C,Summary!A69,Importers!J:J))</f>
        <v>0</v>
      </c>
      <c r="C69" s="250">
        <f>IFERROR(B69-(SUMIFS(Exempt!T:T,Exempt!C:C,Summary!A69,Exempt!G:G,"&lt;&gt;no")),"")</f>
        <v>0</v>
      </c>
      <c r="D69" s="237">
        <f>(SUMIF(Producers!C:C,A69,Producers!Y:Y))+(SUMIF(Importers!C:C,A69,Importers!H:H))-(SUMIF(Exporters!C:C,A69,Exporters!J:J))+(SUMIF(Producers_and_importers_stocks!C:C,A69,Producers_and_importers_stocks!I:I))-(SUMIF(Producers_and_importers_stocks!C:C,A69,Producers_and_importers_stocks!N:N))+(SUMIF(Producers_and_importers_stocks!C:C,A69,Producers_and_importers_stocks!R:R))</f>
        <v>0</v>
      </c>
      <c r="E69" s="239">
        <f>(SUMIF(Products_or_equipment_A!C:C,A69,Products_or_equipment_A!I:I))+(SUMIF(Products_or_equipment_B!C:C,A69,Products_or_equipment_B!I:I))+(SUMIF(Products_or_equipment_CDE!C:C,A69,Products_or_equipment_CDE!I:I))+(SUMIF(Products_or_equipment_CDE!C:C,A69,Products_or_equipment_CDE!K:K))+(SUMIF(Products_or_equipment_CDE!C:C,A69,Products_or_equipment_CDE!V:V))+(SUMIF(Products_or_equipment_FG!C:C,A69,Products_or_equipment_FG!S:S))</f>
        <v>0</v>
      </c>
      <c r="F69" s="237">
        <f>(SUMIF(Products_or_equipment_HI!C:C,A69,Products_or_equipment_HI!G:G))+(SUMIF(Products_or_equipment_HI!C:C,A69,Products_or_equipment_HI!R:R))+(SUMIF('Products_or_equipment_J-Q'!C:C,A69,'Products_or_equipment_J-Q'!H:H))+(SUMIF('Products_or_equipment_J-Q'!C:C,A69,'Products_or_equipment_J-Q'!J:J))+(SUMIF('Products_or_equipment_J-Q'!C:C,A69,'Products_or_equipment_J-Q'!L:L))+(SUMIF('Products_or_equipment_J-Q'!C:C,A69,'Products_or_equipment_J-Q'!N:N))+(SUMIF('Products_or_equipment_J-Q'!C:C,A69,'Products_or_equipment_J-Q'!P:P))+(SUMIF('Products_or_equipment_J-Q'!C:C,A69,'Products_or_equipment_J-Q'!R:R))+(SUMIF('Products_or_equipment_J-Q'!C:C,A69,'Products_or_equipment_J-Q'!T:T))+E69</f>
        <v>0</v>
      </c>
      <c r="G69" s="240">
        <f>E69-(SUMIFS(Equip_import_use_export_gas!H:H,Equip_import_use_export_gas!C:C,A69,Equip_import_use_export_gas!G:G,"&lt;&gt;"&amp;'Reference Data'!$AM$7))-(SUMIFS(Products_or_equipment_A!I:I, Products_or_equipment_A!C:C, A69, Products_or_equipment_A!G:G,'Reference Data'!$AM$7))-(SUMIFS(Products_or_equipment_B!I:I, Products_or_equipment_B!C:C, A69, Products_or_equipment_B!G:G,'Reference Data'!$AM$7))-(SUMIFS(Products_or_equipment_CDE!I:I, Products_or_equipment_CDE!C:C, A69, Products_or_equipment_CDE!G:G,'Reference Data'!$AM$7))-(SUMIFS(Products_or_equipment_CDE!K:K, Products_or_equipment_CDE!C:C, A69, Products_or_equipment_CDE!G:G,'Reference Data'!$AM$7))-(SUMIFS(Products_or_equipment_CDE!V:V, Products_or_equipment_CDE!C:C, A69, Products_or_equipment_CDE!G:G,'Reference Data'!$AM$7))-(SUMIFS(Products_or_equipment_FG!S:S, Products_or_equipment_FG!C:C, A69, Products_or_equipment_FG!G:G,'Reference Data'!$AM$7))</f>
        <v>0</v>
      </c>
      <c r="H69" s="241">
        <f>IFERROR((C69 -(SUMIFS(Producers!Y:Y,Producers!C:C,A69,Producers!G:G,'Reference Data'!$AM$7 ))-(SUMIFS(Importers!H:H,Importers!C:C,Summary!A69,Importers!G:G,'Reference Data'!$AM$7))-(SUMIFS(Producers_and_importers_stocks!J:J,Producers_and_importers_stocks!C:C,Summary!A69,Producers_and_importers_stocks!G:G,'Reference Data'!$AM$7))+(SUMIFS(Exporters!J:J,Exporters!C:C,Summary!A69,Exporters!G:G,'Reference Data'!$AM$7))+(SUMIFS(Producers_and_importers_stocks!O:O,Producers_and_importers_stocks!C:C,Summary!A69,Producers_and_importers_stocks!G:G,'Reference Data'!$AM$7))+(SUMIFS(Importers!J:J,Importers!C:C,Summary!A69,Importers!G:G,'Reference Data'!$AM$7))                   )*(VLOOKUP(A69,'Reference Data'!$AI$7:$AJ$131,2,FALSE)),"")</f>
        <v>0</v>
      </c>
      <c r="I69" s="238">
        <f>G69*VLOOKUP(A69,'Reference Data'!$AI$7:$AJ$131,2,FALSE)</f>
        <v>0</v>
      </c>
    </row>
    <row r="70" spans="1:9" ht="16" thickBot="1">
      <c r="A70" s="276" t="s">
        <v>369</v>
      </c>
      <c r="B70" s="237">
        <f>(SUMIF(Producers!C:C,Summary!A70,Producers!Y:Y))+(SUMIF(Importers!C:C,Summary!A70,Importers!H:H))+(SUMIF(Producers_and_importers_stocks!C:C,Summary!A70,Producers_and_importers_stocks!J:J))-(SUMIF(Exporters!C:C,Summary!A70,Exporters!J:J))-(SUMIF(Producers_and_importers_stocks!C:C,Summary!A70,Producers_and_importers_stocks!O:O))   -    (SUMIF(Importers!C:C,Summary!A70,Importers!J:J))</f>
        <v>0</v>
      </c>
      <c r="C70" s="250">
        <f>IFERROR(B70-(SUMIFS(Exempt!T:T,Exempt!C:C,Summary!A70,Exempt!G:G,"&lt;&gt;no")),"")</f>
        <v>0</v>
      </c>
      <c r="D70" s="237">
        <f>(SUMIF(Producers!C:C,A70,Producers!Y:Y))+(SUMIF(Importers!C:C,A70,Importers!H:H))-(SUMIF(Exporters!C:C,A70,Exporters!J:J))+(SUMIF(Producers_and_importers_stocks!C:C,A70,Producers_and_importers_stocks!I:I))-(SUMIF(Producers_and_importers_stocks!C:C,A70,Producers_and_importers_stocks!N:N))+(SUMIF(Producers_and_importers_stocks!C:C,A70,Producers_and_importers_stocks!R:R))</f>
        <v>0</v>
      </c>
      <c r="E70" s="239">
        <f>(SUMIF(Products_or_equipment_A!C:C,A70,Products_or_equipment_A!I:I))+(SUMIF(Products_or_equipment_B!C:C,A70,Products_or_equipment_B!I:I))+(SUMIF(Products_or_equipment_CDE!C:C,A70,Products_or_equipment_CDE!I:I))+(SUMIF(Products_or_equipment_CDE!C:C,A70,Products_or_equipment_CDE!K:K))+(SUMIF(Products_or_equipment_CDE!C:C,A70,Products_or_equipment_CDE!V:V))+(SUMIF(Products_or_equipment_FG!C:C,A70,Products_or_equipment_FG!S:S))</f>
        <v>0</v>
      </c>
      <c r="F70" s="237">
        <f>(SUMIF(Products_or_equipment_HI!C:C,A70,Products_or_equipment_HI!G:G))+(SUMIF(Products_or_equipment_HI!C:C,A70,Products_or_equipment_HI!R:R))+(SUMIF('Products_or_equipment_J-Q'!C:C,A70,'Products_or_equipment_J-Q'!H:H))+(SUMIF('Products_or_equipment_J-Q'!C:C,A70,'Products_or_equipment_J-Q'!J:J))+(SUMIF('Products_or_equipment_J-Q'!C:C,A70,'Products_or_equipment_J-Q'!L:L))+(SUMIF('Products_or_equipment_J-Q'!C:C,A70,'Products_or_equipment_J-Q'!N:N))+(SUMIF('Products_or_equipment_J-Q'!C:C,A70,'Products_or_equipment_J-Q'!P:P))+(SUMIF('Products_or_equipment_J-Q'!C:C,A70,'Products_or_equipment_J-Q'!R:R))+(SUMIF('Products_or_equipment_J-Q'!C:C,A70,'Products_or_equipment_J-Q'!T:T))+E70</f>
        <v>0</v>
      </c>
      <c r="G70" s="240">
        <f>E70-(SUMIFS(Equip_import_use_export_gas!H:H,Equip_import_use_export_gas!C:C,A70,Equip_import_use_export_gas!G:G,"&lt;&gt;"&amp;'Reference Data'!$AM$7))-(SUMIFS(Products_or_equipment_A!I:I, Products_or_equipment_A!C:C, A70, Products_or_equipment_A!G:G,'Reference Data'!$AM$7))-(SUMIFS(Products_or_equipment_B!I:I, Products_or_equipment_B!C:C, A70, Products_or_equipment_B!G:G,'Reference Data'!$AM$7))-(SUMIFS(Products_or_equipment_CDE!I:I, Products_or_equipment_CDE!C:C, A70, Products_or_equipment_CDE!G:G,'Reference Data'!$AM$7))-(SUMIFS(Products_or_equipment_CDE!K:K, Products_or_equipment_CDE!C:C, A70, Products_or_equipment_CDE!G:G,'Reference Data'!$AM$7))-(SUMIFS(Products_or_equipment_CDE!V:V, Products_or_equipment_CDE!C:C, A70, Products_or_equipment_CDE!G:G,'Reference Data'!$AM$7))-(SUMIFS(Products_or_equipment_FG!S:S, Products_or_equipment_FG!C:C, A70, Products_or_equipment_FG!G:G,'Reference Data'!$AM$7))</f>
        <v>0</v>
      </c>
      <c r="H70" s="241">
        <f>IFERROR((C70 -(SUMIFS(Producers!Y:Y,Producers!C:C,A70,Producers!G:G,'Reference Data'!$AM$7 ))-(SUMIFS(Importers!H:H,Importers!C:C,Summary!A70,Importers!G:G,'Reference Data'!$AM$7))-(SUMIFS(Producers_and_importers_stocks!J:J,Producers_and_importers_stocks!C:C,Summary!A70,Producers_and_importers_stocks!G:G,'Reference Data'!$AM$7))+(SUMIFS(Exporters!J:J,Exporters!C:C,Summary!A70,Exporters!G:G,'Reference Data'!$AM$7))+(SUMIFS(Producers_and_importers_stocks!O:O,Producers_and_importers_stocks!C:C,Summary!A70,Producers_and_importers_stocks!G:G,'Reference Data'!$AM$7))+(SUMIFS(Importers!J:J,Importers!C:C,Summary!A70,Importers!G:G,'Reference Data'!$AM$7))                   )*(VLOOKUP(A70,'Reference Data'!$AI$7:$AJ$131,2,FALSE)),"")</f>
        <v>0</v>
      </c>
      <c r="I70" s="238">
        <f>G70*VLOOKUP(A70,'Reference Data'!$AI$7:$AJ$131,2,FALSE)</f>
        <v>0</v>
      </c>
    </row>
    <row r="71" spans="1:9" ht="16" thickBot="1">
      <c r="A71" s="276" t="s">
        <v>370</v>
      </c>
      <c r="B71" s="237">
        <f>(SUMIF(Producers!C:C,Summary!A71,Producers!Y:Y))+(SUMIF(Importers!C:C,Summary!A71,Importers!H:H))+(SUMIF(Producers_and_importers_stocks!C:C,Summary!A71,Producers_and_importers_stocks!J:J))-(SUMIF(Exporters!C:C,Summary!A71,Exporters!J:J))-(SUMIF(Producers_and_importers_stocks!C:C,Summary!A71,Producers_and_importers_stocks!O:O))   -    (SUMIF(Importers!C:C,Summary!A71,Importers!J:J))</f>
        <v>0</v>
      </c>
      <c r="C71" s="250">
        <f>IFERROR(B71-(SUMIFS(Exempt!T:T,Exempt!C:C,Summary!A71,Exempt!G:G,"&lt;&gt;no")),"")</f>
        <v>0</v>
      </c>
      <c r="D71" s="237">
        <f>(SUMIF(Producers!C:C,A71,Producers!Y:Y))+(SUMIF(Importers!C:C,A71,Importers!H:H))-(SUMIF(Exporters!C:C,A71,Exporters!J:J))+(SUMIF(Producers_and_importers_stocks!C:C,A71,Producers_and_importers_stocks!I:I))-(SUMIF(Producers_and_importers_stocks!C:C,A71,Producers_and_importers_stocks!N:N))+(SUMIF(Producers_and_importers_stocks!C:C,A71,Producers_and_importers_stocks!R:R))</f>
        <v>0</v>
      </c>
      <c r="E71" s="239">
        <f>(SUMIF(Products_or_equipment_A!C:C,A71,Products_or_equipment_A!I:I))+(SUMIF(Products_or_equipment_B!C:C,A71,Products_or_equipment_B!I:I))+(SUMIF(Products_or_equipment_CDE!C:C,A71,Products_or_equipment_CDE!I:I))+(SUMIF(Products_or_equipment_CDE!C:C,A71,Products_or_equipment_CDE!K:K))+(SUMIF(Products_or_equipment_CDE!C:C,A71,Products_or_equipment_CDE!V:V))+(SUMIF(Products_or_equipment_FG!C:C,A71,Products_or_equipment_FG!S:S))</f>
        <v>0</v>
      </c>
      <c r="F71" s="237">
        <f>(SUMIF(Products_or_equipment_HI!C:C,A71,Products_or_equipment_HI!G:G))+(SUMIF(Products_or_equipment_HI!C:C,A71,Products_or_equipment_HI!R:R))+(SUMIF('Products_or_equipment_J-Q'!C:C,A71,'Products_or_equipment_J-Q'!H:H))+(SUMIF('Products_or_equipment_J-Q'!C:C,A71,'Products_or_equipment_J-Q'!J:J))+(SUMIF('Products_or_equipment_J-Q'!C:C,A71,'Products_or_equipment_J-Q'!L:L))+(SUMIF('Products_or_equipment_J-Q'!C:C,A71,'Products_or_equipment_J-Q'!N:N))+(SUMIF('Products_or_equipment_J-Q'!C:C,A71,'Products_or_equipment_J-Q'!P:P))+(SUMIF('Products_or_equipment_J-Q'!C:C,A71,'Products_or_equipment_J-Q'!R:R))+(SUMIF('Products_or_equipment_J-Q'!C:C,A71,'Products_or_equipment_J-Q'!T:T))+E71</f>
        <v>0</v>
      </c>
      <c r="G71" s="240">
        <f>E71-(SUMIFS(Equip_import_use_export_gas!H:H,Equip_import_use_export_gas!C:C,A71,Equip_import_use_export_gas!G:G,"&lt;&gt;"&amp;'Reference Data'!$AM$7))-(SUMIFS(Products_or_equipment_A!I:I, Products_or_equipment_A!C:C, A71, Products_or_equipment_A!G:G,'Reference Data'!$AM$7))-(SUMIFS(Products_or_equipment_B!I:I, Products_or_equipment_B!C:C, A71, Products_or_equipment_B!G:G,'Reference Data'!$AM$7))-(SUMIFS(Products_or_equipment_CDE!I:I, Products_or_equipment_CDE!C:C, A71, Products_or_equipment_CDE!G:G,'Reference Data'!$AM$7))-(SUMIFS(Products_or_equipment_CDE!K:K, Products_or_equipment_CDE!C:C, A71, Products_or_equipment_CDE!G:G,'Reference Data'!$AM$7))-(SUMIFS(Products_or_equipment_CDE!V:V, Products_or_equipment_CDE!C:C, A71, Products_or_equipment_CDE!G:G,'Reference Data'!$AM$7))-(SUMIFS(Products_or_equipment_FG!S:S, Products_or_equipment_FG!C:C, A71, Products_or_equipment_FG!G:G,'Reference Data'!$AM$7))</f>
        <v>0</v>
      </c>
      <c r="H71" s="241">
        <f>IFERROR((C71 -(SUMIFS(Producers!Y:Y,Producers!C:C,A71,Producers!G:G,'Reference Data'!$AM$7 ))-(SUMIFS(Importers!H:H,Importers!C:C,Summary!A71,Importers!G:G,'Reference Data'!$AM$7))-(SUMIFS(Producers_and_importers_stocks!J:J,Producers_and_importers_stocks!C:C,Summary!A71,Producers_and_importers_stocks!G:G,'Reference Data'!$AM$7))+(SUMIFS(Exporters!J:J,Exporters!C:C,Summary!A71,Exporters!G:G,'Reference Data'!$AM$7))+(SUMIFS(Producers_and_importers_stocks!O:O,Producers_and_importers_stocks!C:C,Summary!A71,Producers_and_importers_stocks!G:G,'Reference Data'!$AM$7))+(SUMIFS(Importers!J:J,Importers!C:C,Summary!A71,Importers!G:G,'Reference Data'!$AM$7))                   )*(VLOOKUP(A71,'Reference Data'!$AI$7:$AJ$131,2,FALSE)),"")</f>
        <v>0</v>
      </c>
      <c r="I71" s="238">
        <f>G71*VLOOKUP(A71,'Reference Data'!$AI$7:$AJ$131,2,FALSE)</f>
        <v>0</v>
      </c>
    </row>
    <row r="72" spans="1:9" ht="16" thickBot="1">
      <c r="A72" s="276" t="s">
        <v>371</v>
      </c>
      <c r="B72" s="237">
        <f>(SUMIF(Producers!C:C,Summary!A72,Producers!Y:Y))+(SUMIF(Importers!C:C,Summary!A72,Importers!H:H))+(SUMIF(Producers_and_importers_stocks!C:C,Summary!A72,Producers_and_importers_stocks!J:J))-(SUMIF(Exporters!C:C,Summary!A72,Exporters!J:J))-(SUMIF(Producers_and_importers_stocks!C:C,Summary!A72,Producers_and_importers_stocks!O:O))   -    (SUMIF(Importers!C:C,Summary!A72,Importers!J:J))</f>
        <v>0</v>
      </c>
      <c r="C72" s="250">
        <f>IFERROR(B72-(SUMIFS(Exempt!T:T,Exempt!C:C,Summary!A72,Exempt!G:G,"&lt;&gt;no")),"")</f>
        <v>0</v>
      </c>
      <c r="D72" s="237">
        <f>(SUMIF(Producers!C:C,A72,Producers!Y:Y))+(SUMIF(Importers!C:C,A72,Importers!H:H))-(SUMIF(Exporters!C:C,A72,Exporters!J:J))+(SUMIF(Producers_and_importers_stocks!C:C,A72,Producers_and_importers_stocks!I:I))-(SUMIF(Producers_and_importers_stocks!C:C,A72,Producers_and_importers_stocks!N:N))+(SUMIF(Producers_and_importers_stocks!C:C,A72,Producers_and_importers_stocks!R:R))</f>
        <v>0</v>
      </c>
      <c r="E72" s="239">
        <f>(SUMIF(Products_or_equipment_A!C:C,A72,Products_or_equipment_A!I:I))+(SUMIF(Products_or_equipment_B!C:C,A72,Products_or_equipment_B!I:I))+(SUMIF(Products_or_equipment_CDE!C:C,A72,Products_or_equipment_CDE!I:I))+(SUMIF(Products_or_equipment_CDE!C:C,A72,Products_or_equipment_CDE!K:K))+(SUMIF(Products_or_equipment_CDE!C:C,A72,Products_or_equipment_CDE!V:V))+(SUMIF(Products_or_equipment_FG!C:C,A72,Products_or_equipment_FG!S:S))</f>
        <v>0</v>
      </c>
      <c r="F72" s="237">
        <f>(SUMIF(Products_or_equipment_HI!C:C,A72,Products_or_equipment_HI!G:G))+(SUMIF(Products_or_equipment_HI!C:C,A72,Products_or_equipment_HI!R:R))+(SUMIF('Products_or_equipment_J-Q'!C:C,A72,'Products_or_equipment_J-Q'!H:H))+(SUMIF('Products_or_equipment_J-Q'!C:C,A72,'Products_or_equipment_J-Q'!J:J))+(SUMIF('Products_or_equipment_J-Q'!C:C,A72,'Products_or_equipment_J-Q'!L:L))+(SUMIF('Products_or_equipment_J-Q'!C:C,A72,'Products_or_equipment_J-Q'!N:N))+(SUMIF('Products_or_equipment_J-Q'!C:C,A72,'Products_or_equipment_J-Q'!P:P))+(SUMIF('Products_or_equipment_J-Q'!C:C,A72,'Products_or_equipment_J-Q'!R:R))+(SUMIF('Products_or_equipment_J-Q'!C:C,A72,'Products_or_equipment_J-Q'!T:T))+E72</f>
        <v>0</v>
      </c>
      <c r="G72" s="240">
        <f>E72-(SUMIFS(Equip_import_use_export_gas!H:H,Equip_import_use_export_gas!C:C,A72,Equip_import_use_export_gas!G:G,"&lt;&gt;"&amp;'Reference Data'!$AM$7))-(SUMIFS(Products_or_equipment_A!I:I, Products_or_equipment_A!C:C, A72, Products_or_equipment_A!G:G,'Reference Data'!$AM$7))-(SUMIFS(Products_or_equipment_B!I:I, Products_or_equipment_B!C:C, A72, Products_or_equipment_B!G:G,'Reference Data'!$AM$7))-(SUMIFS(Products_or_equipment_CDE!I:I, Products_or_equipment_CDE!C:C, A72, Products_or_equipment_CDE!G:G,'Reference Data'!$AM$7))-(SUMIFS(Products_or_equipment_CDE!K:K, Products_or_equipment_CDE!C:C, A72, Products_or_equipment_CDE!G:G,'Reference Data'!$AM$7))-(SUMIFS(Products_or_equipment_CDE!V:V, Products_or_equipment_CDE!C:C, A72, Products_or_equipment_CDE!G:G,'Reference Data'!$AM$7))-(SUMIFS(Products_or_equipment_FG!S:S, Products_or_equipment_FG!C:C, A72, Products_or_equipment_FG!G:G,'Reference Data'!$AM$7))</f>
        <v>0</v>
      </c>
      <c r="H72" s="241">
        <f>IFERROR((C72 -(SUMIFS(Producers!Y:Y,Producers!C:C,A72,Producers!G:G,'Reference Data'!$AM$7 ))-(SUMIFS(Importers!H:H,Importers!C:C,Summary!A72,Importers!G:G,'Reference Data'!$AM$7))-(SUMIFS(Producers_and_importers_stocks!J:J,Producers_and_importers_stocks!C:C,Summary!A72,Producers_and_importers_stocks!G:G,'Reference Data'!$AM$7))+(SUMIFS(Exporters!J:J,Exporters!C:C,Summary!A72,Exporters!G:G,'Reference Data'!$AM$7))+(SUMIFS(Producers_and_importers_stocks!O:O,Producers_and_importers_stocks!C:C,Summary!A72,Producers_and_importers_stocks!G:G,'Reference Data'!$AM$7))+(SUMIFS(Importers!J:J,Importers!C:C,Summary!A72,Importers!G:G,'Reference Data'!$AM$7))                   )*(VLOOKUP(A72,'Reference Data'!$AI$7:$AJ$131,2,FALSE)),"")</f>
        <v>0</v>
      </c>
      <c r="I72" s="238">
        <f>G72*VLOOKUP(A72,'Reference Data'!$AI$7:$AJ$131,2,FALSE)</f>
        <v>0</v>
      </c>
    </row>
    <row r="73" spans="1:9" ht="16" thickBot="1">
      <c r="A73" s="276" t="s">
        <v>372</v>
      </c>
      <c r="B73" s="237">
        <f>(SUMIF(Producers!C:C,Summary!A73,Producers!Y:Y))+(SUMIF(Importers!C:C,Summary!A73,Importers!H:H))+(SUMIF(Producers_and_importers_stocks!C:C,Summary!A73,Producers_and_importers_stocks!J:J))-(SUMIF(Exporters!C:C,Summary!A73,Exporters!J:J))-(SUMIF(Producers_and_importers_stocks!C:C,Summary!A73,Producers_and_importers_stocks!O:O))   -    (SUMIF(Importers!C:C,Summary!A73,Importers!J:J))</f>
        <v>0</v>
      </c>
      <c r="C73" s="250">
        <f>IFERROR(B73-(SUMIFS(Exempt!T:T,Exempt!C:C,Summary!A73,Exempt!G:G,"&lt;&gt;no")),"")</f>
        <v>0</v>
      </c>
      <c r="D73" s="237">
        <f>(SUMIF(Producers!C:C,A73,Producers!Y:Y))+(SUMIF(Importers!C:C,A73,Importers!H:H))-(SUMIF(Exporters!C:C,A73,Exporters!J:J))+(SUMIF(Producers_and_importers_stocks!C:C,A73,Producers_and_importers_stocks!I:I))-(SUMIF(Producers_and_importers_stocks!C:C,A73,Producers_and_importers_stocks!N:N))+(SUMIF(Producers_and_importers_stocks!C:C,A73,Producers_and_importers_stocks!R:R))</f>
        <v>0</v>
      </c>
      <c r="E73" s="239">
        <f>(SUMIF(Products_or_equipment_A!C:C,A73,Products_or_equipment_A!I:I))+(SUMIF(Products_or_equipment_B!C:C,A73,Products_or_equipment_B!I:I))+(SUMIF(Products_or_equipment_CDE!C:C,A73,Products_or_equipment_CDE!I:I))+(SUMIF(Products_or_equipment_CDE!C:C,A73,Products_or_equipment_CDE!K:K))+(SUMIF(Products_or_equipment_CDE!C:C,A73,Products_or_equipment_CDE!V:V))+(SUMIF(Products_or_equipment_FG!C:C,A73,Products_or_equipment_FG!S:S))</f>
        <v>0</v>
      </c>
      <c r="F73" s="237">
        <f>(SUMIF(Products_or_equipment_HI!C:C,A73,Products_or_equipment_HI!G:G))+(SUMIF(Products_or_equipment_HI!C:C,A73,Products_or_equipment_HI!R:R))+(SUMIF('Products_or_equipment_J-Q'!C:C,A73,'Products_or_equipment_J-Q'!H:H))+(SUMIF('Products_or_equipment_J-Q'!C:C,A73,'Products_or_equipment_J-Q'!J:J))+(SUMIF('Products_or_equipment_J-Q'!C:C,A73,'Products_or_equipment_J-Q'!L:L))+(SUMIF('Products_or_equipment_J-Q'!C:C,A73,'Products_or_equipment_J-Q'!N:N))+(SUMIF('Products_or_equipment_J-Q'!C:C,A73,'Products_or_equipment_J-Q'!P:P))+(SUMIF('Products_or_equipment_J-Q'!C:C,A73,'Products_or_equipment_J-Q'!R:R))+(SUMIF('Products_or_equipment_J-Q'!C:C,A73,'Products_or_equipment_J-Q'!T:T))+E73</f>
        <v>0</v>
      </c>
      <c r="G73" s="240">
        <f>E73-(SUMIFS(Equip_import_use_export_gas!H:H,Equip_import_use_export_gas!C:C,A73,Equip_import_use_export_gas!G:G,"&lt;&gt;"&amp;'Reference Data'!$AM$7))-(SUMIFS(Products_or_equipment_A!I:I, Products_or_equipment_A!C:C, A73, Products_or_equipment_A!G:G,'Reference Data'!$AM$7))-(SUMIFS(Products_or_equipment_B!I:I, Products_or_equipment_B!C:C, A73, Products_or_equipment_B!G:G,'Reference Data'!$AM$7))-(SUMIFS(Products_or_equipment_CDE!I:I, Products_or_equipment_CDE!C:C, A73, Products_or_equipment_CDE!G:G,'Reference Data'!$AM$7))-(SUMIFS(Products_or_equipment_CDE!K:K, Products_or_equipment_CDE!C:C, A73, Products_or_equipment_CDE!G:G,'Reference Data'!$AM$7))-(SUMIFS(Products_or_equipment_CDE!V:V, Products_or_equipment_CDE!C:C, A73, Products_or_equipment_CDE!G:G,'Reference Data'!$AM$7))-(SUMIFS(Products_or_equipment_FG!S:S, Products_or_equipment_FG!C:C, A73, Products_or_equipment_FG!G:G,'Reference Data'!$AM$7))</f>
        <v>0</v>
      </c>
      <c r="H73" s="241">
        <f>IFERROR((C73 -(SUMIFS(Producers!Y:Y,Producers!C:C,A73,Producers!G:G,'Reference Data'!$AM$7 ))-(SUMIFS(Importers!H:H,Importers!C:C,Summary!A73,Importers!G:G,'Reference Data'!$AM$7))-(SUMIFS(Producers_and_importers_stocks!J:J,Producers_and_importers_stocks!C:C,Summary!A73,Producers_and_importers_stocks!G:G,'Reference Data'!$AM$7))+(SUMIFS(Exporters!J:J,Exporters!C:C,Summary!A73,Exporters!G:G,'Reference Data'!$AM$7))+(SUMIFS(Producers_and_importers_stocks!O:O,Producers_and_importers_stocks!C:C,Summary!A73,Producers_and_importers_stocks!G:G,'Reference Data'!$AM$7))+(SUMIFS(Importers!J:J,Importers!C:C,Summary!A73,Importers!G:G,'Reference Data'!$AM$7))                   )*(VLOOKUP(A73,'Reference Data'!$AI$7:$AJ$131,2,FALSE)),"")</f>
        <v>0</v>
      </c>
      <c r="I73" s="238">
        <f>G73*VLOOKUP(A73,'Reference Data'!$AI$7:$AJ$131,2,FALSE)</f>
        <v>0</v>
      </c>
    </row>
    <row r="74" spans="1:9" ht="16" thickBot="1">
      <c r="A74" s="276" t="s">
        <v>373</v>
      </c>
      <c r="B74" s="237">
        <f>(SUMIF(Producers!C:C,Summary!A74,Producers!Y:Y))+(SUMIF(Importers!C:C,Summary!A74,Importers!H:H))+(SUMIF(Producers_and_importers_stocks!C:C,Summary!A74,Producers_and_importers_stocks!J:J))-(SUMIF(Exporters!C:C,Summary!A74,Exporters!J:J))-(SUMIF(Producers_and_importers_stocks!C:C,Summary!A74,Producers_and_importers_stocks!O:O))   -    (SUMIF(Importers!C:C,Summary!A74,Importers!J:J))</f>
        <v>0</v>
      </c>
      <c r="C74" s="250">
        <f>IFERROR(B74-(SUMIFS(Exempt!T:T,Exempt!C:C,Summary!A74,Exempt!G:G,"&lt;&gt;no")),"")</f>
        <v>0</v>
      </c>
      <c r="D74" s="237">
        <f>(SUMIF(Producers!C:C,A74,Producers!Y:Y))+(SUMIF(Importers!C:C,A74,Importers!H:H))-(SUMIF(Exporters!C:C,A74,Exporters!J:J))+(SUMIF(Producers_and_importers_stocks!C:C,A74,Producers_and_importers_stocks!I:I))-(SUMIF(Producers_and_importers_stocks!C:C,A74,Producers_and_importers_stocks!N:N))+(SUMIF(Producers_and_importers_stocks!C:C,A74,Producers_and_importers_stocks!R:R))</f>
        <v>0</v>
      </c>
      <c r="E74" s="239">
        <f>(SUMIF(Products_or_equipment_A!C:C,A74,Products_or_equipment_A!I:I))+(SUMIF(Products_or_equipment_B!C:C,A74,Products_or_equipment_B!I:I))+(SUMIF(Products_or_equipment_CDE!C:C,A74,Products_or_equipment_CDE!I:I))+(SUMIF(Products_or_equipment_CDE!C:C,A74,Products_or_equipment_CDE!K:K))+(SUMIF(Products_or_equipment_CDE!C:C,A74,Products_or_equipment_CDE!V:V))+(SUMIF(Products_or_equipment_FG!C:C,A74,Products_or_equipment_FG!S:S))</f>
        <v>0</v>
      </c>
      <c r="F74" s="237">
        <f>(SUMIF(Products_or_equipment_HI!C:C,A74,Products_or_equipment_HI!G:G))+(SUMIF(Products_or_equipment_HI!C:C,A74,Products_or_equipment_HI!R:R))+(SUMIF('Products_or_equipment_J-Q'!C:C,A74,'Products_or_equipment_J-Q'!H:H))+(SUMIF('Products_or_equipment_J-Q'!C:C,A74,'Products_or_equipment_J-Q'!J:J))+(SUMIF('Products_or_equipment_J-Q'!C:C,A74,'Products_or_equipment_J-Q'!L:L))+(SUMIF('Products_or_equipment_J-Q'!C:C,A74,'Products_or_equipment_J-Q'!N:N))+(SUMIF('Products_or_equipment_J-Q'!C:C,A74,'Products_or_equipment_J-Q'!P:P))+(SUMIF('Products_or_equipment_J-Q'!C:C,A74,'Products_or_equipment_J-Q'!R:R))+(SUMIF('Products_or_equipment_J-Q'!C:C,A74,'Products_or_equipment_J-Q'!T:T))+E74</f>
        <v>0</v>
      </c>
      <c r="G74" s="240">
        <f>E74-(SUMIFS(Equip_import_use_export_gas!H:H,Equip_import_use_export_gas!C:C,A74,Equip_import_use_export_gas!G:G,"&lt;&gt;"&amp;'Reference Data'!$AM$7))-(SUMIFS(Products_or_equipment_A!I:I, Products_or_equipment_A!C:C, A74, Products_or_equipment_A!G:G,'Reference Data'!$AM$7))-(SUMIFS(Products_or_equipment_B!I:I, Products_or_equipment_B!C:C, A74, Products_or_equipment_B!G:G,'Reference Data'!$AM$7))-(SUMIFS(Products_or_equipment_CDE!I:I, Products_or_equipment_CDE!C:C, A74, Products_or_equipment_CDE!G:G,'Reference Data'!$AM$7))-(SUMIFS(Products_or_equipment_CDE!K:K, Products_or_equipment_CDE!C:C, A74, Products_or_equipment_CDE!G:G,'Reference Data'!$AM$7))-(SUMIFS(Products_or_equipment_CDE!V:V, Products_or_equipment_CDE!C:C, A74, Products_or_equipment_CDE!G:G,'Reference Data'!$AM$7))-(SUMIFS(Products_or_equipment_FG!S:S, Products_or_equipment_FG!C:C, A74, Products_or_equipment_FG!G:G,'Reference Data'!$AM$7))</f>
        <v>0</v>
      </c>
      <c r="H74" s="241">
        <f>IFERROR((C74 -(SUMIFS(Producers!Y:Y,Producers!C:C,A74,Producers!G:G,'Reference Data'!$AM$7 ))-(SUMIFS(Importers!H:H,Importers!C:C,Summary!A74,Importers!G:G,'Reference Data'!$AM$7))-(SUMIFS(Producers_and_importers_stocks!J:J,Producers_and_importers_stocks!C:C,Summary!A74,Producers_and_importers_stocks!G:G,'Reference Data'!$AM$7))+(SUMIFS(Exporters!J:J,Exporters!C:C,Summary!A74,Exporters!G:G,'Reference Data'!$AM$7))+(SUMIFS(Producers_and_importers_stocks!O:O,Producers_and_importers_stocks!C:C,Summary!A74,Producers_and_importers_stocks!G:G,'Reference Data'!$AM$7))+(SUMIFS(Importers!J:J,Importers!C:C,Summary!A74,Importers!G:G,'Reference Data'!$AM$7))                   )*(VLOOKUP(A74,'Reference Data'!$AI$7:$AJ$131,2,FALSE)),"")</f>
        <v>0</v>
      </c>
      <c r="I74" s="238">
        <f>G74*VLOOKUP(A74,'Reference Data'!$AI$7:$AJ$131,2,FALSE)</f>
        <v>0</v>
      </c>
    </row>
    <row r="75" spans="1:9" ht="16" thickBot="1">
      <c r="A75" s="276" t="s">
        <v>374</v>
      </c>
      <c r="B75" s="237">
        <f>(SUMIF(Producers!C:C,Summary!A75,Producers!Y:Y))+(SUMIF(Importers!C:C,Summary!A75,Importers!H:H))+(SUMIF(Producers_and_importers_stocks!C:C,Summary!A75,Producers_and_importers_stocks!J:J))-(SUMIF(Exporters!C:C,Summary!A75,Exporters!J:J))-(SUMIF(Producers_and_importers_stocks!C:C,Summary!A75,Producers_and_importers_stocks!O:O))   -    (SUMIF(Importers!C:C,Summary!A75,Importers!J:J))</f>
        <v>0</v>
      </c>
      <c r="C75" s="250">
        <f>IFERROR(B75-(SUMIFS(Exempt!T:T,Exempt!C:C,Summary!A75,Exempt!G:G,"&lt;&gt;no")),"")</f>
        <v>0</v>
      </c>
      <c r="D75" s="237">
        <f>(SUMIF(Producers!C:C,A75,Producers!Y:Y))+(SUMIF(Importers!C:C,A75,Importers!H:H))-(SUMIF(Exporters!C:C,A75,Exporters!J:J))+(SUMIF(Producers_and_importers_stocks!C:C,A75,Producers_and_importers_stocks!I:I))-(SUMIF(Producers_and_importers_stocks!C:C,A75,Producers_and_importers_stocks!N:N))+(SUMIF(Producers_and_importers_stocks!C:C,A75,Producers_and_importers_stocks!R:R))</f>
        <v>0</v>
      </c>
      <c r="E75" s="239">
        <f>(SUMIF(Products_or_equipment_A!C:C,A75,Products_or_equipment_A!I:I))+(SUMIF(Products_or_equipment_B!C:C,A75,Products_or_equipment_B!I:I))+(SUMIF(Products_or_equipment_CDE!C:C,A75,Products_or_equipment_CDE!I:I))+(SUMIF(Products_or_equipment_CDE!C:C,A75,Products_or_equipment_CDE!K:K))+(SUMIF(Products_or_equipment_CDE!C:C,A75,Products_or_equipment_CDE!V:V))+(SUMIF(Products_or_equipment_FG!C:C,A75,Products_or_equipment_FG!S:S))</f>
        <v>0</v>
      </c>
      <c r="F75" s="237">
        <f>(SUMIF(Products_or_equipment_HI!C:C,A75,Products_or_equipment_HI!G:G))+(SUMIF(Products_or_equipment_HI!C:C,A75,Products_or_equipment_HI!R:R))+(SUMIF('Products_or_equipment_J-Q'!C:C,A75,'Products_or_equipment_J-Q'!H:H))+(SUMIF('Products_or_equipment_J-Q'!C:C,A75,'Products_or_equipment_J-Q'!J:J))+(SUMIF('Products_or_equipment_J-Q'!C:C,A75,'Products_or_equipment_J-Q'!L:L))+(SUMIF('Products_or_equipment_J-Q'!C:C,A75,'Products_or_equipment_J-Q'!N:N))+(SUMIF('Products_or_equipment_J-Q'!C:C,A75,'Products_or_equipment_J-Q'!P:P))+(SUMIF('Products_or_equipment_J-Q'!C:C,A75,'Products_or_equipment_J-Q'!R:R))+(SUMIF('Products_or_equipment_J-Q'!C:C,A75,'Products_or_equipment_J-Q'!T:T))+E75</f>
        <v>0</v>
      </c>
      <c r="G75" s="240">
        <f>E75-(SUMIFS(Equip_import_use_export_gas!H:H,Equip_import_use_export_gas!C:C,A75,Equip_import_use_export_gas!G:G,"&lt;&gt;"&amp;'Reference Data'!$AM$7))-(SUMIFS(Products_or_equipment_A!I:I, Products_or_equipment_A!C:C, A75, Products_or_equipment_A!G:G,'Reference Data'!$AM$7))-(SUMIFS(Products_or_equipment_B!I:I, Products_or_equipment_B!C:C, A75, Products_or_equipment_B!G:G,'Reference Data'!$AM$7))-(SUMIFS(Products_or_equipment_CDE!I:I, Products_or_equipment_CDE!C:C, A75, Products_or_equipment_CDE!G:G,'Reference Data'!$AM$7))-(SUMIFS(Products_or_equipment_CDE!K:K, Products_or_equipment_CDE!C:C, A75, Products_or_equipment_CDE!G:G,'Reference Data'!$AM$7))-(SUMIFS(Products_or_equipment_CDE!V:V, Products_or_equipment_CDE!C:C, A75, Products_or_equipment_CDE!G:G,'Reference Data'!$AM$7))-(SUMIFS(Products_or_equipment_FG!S:S, Products_or_equipment_FG!C:C, A75, Products_or_equipment_FG!G:G,'Reference Data'!$AM$7))</f>
        <v>0</v>
      </c>
      <c r="H75" s="241">
        <f>IFERROR((C75 -(SUMIFS(Producers!Y:Y,Producers!C:C,A75,Producers!G:G,'Reference Data'!$AM$7 ))-(SUMIFS(Importers!H:H,Importers!C:C,Summary!A75,Importers!G:G,'Reference Data'!$AM$7))-(SUMIFS(Producers_and_importers_stocks!J:J,Producers_and_importers_stocks!C:C,Summary!A75,Producers_and_importers_stocks!G:G,'Reference Data'!$AM$7))+(SUMIFS(Exporters!J:J,Exporters!C:C,Summary!A75,Exporters!G:G,'Reference Data'!$AM$7))+(SUMIFS(Producers_and_importers_stocks!O:O,Producers_and_importers_stocks!C:C,Summary!A75,Producers_and_importers_stocks!G:G,'Reference Data'!$AM$7))+(SUMIFS(Importers!J:J,Importers!C:C,Summary!A75,Importers!G:G,'Reference Data'!$AM$7))                   )*(VLOOKUP(A75,'Reference Data'!$AI$7:$AJ$131,2,FALSE)),"")</f>
        <v>0</v>
      </c>
      <c r="I75" s="238">
        <f>G75*VLOOKUP(A75,'Reference Data'!$AI$7:$AJ$131,2,FALSE)</f>
        <v>0</v>
      </c>
    </row>
    <row r="76" spans="1:9" ht="16" thickBot="1">
      <c r="A76" s="276" t="s">
        <v>375</v>
      </c>
      <c r="B76" s="237">
        <f>(SUMIF(Producers!C:C,Summary!A76,Producers!Y:Y))+(SUMIF(Importers!C:C,Summary!A76,Importers!H:H))+(SUMIF(Producers_and_importers_stocks!C:C,Summary!A76,Producers_and_importers_stocks!J:J))-(SUMIF(Exporters!C:C,Summary!A76,Exporters!J:J))-(SUMIF(Producers_and_importers_stocks!C:C,Summary!A76,Producers_and_importers_stocks!O:O))   -    (SUMIF(Importers!C:C,Summary!A76,Importers!J:J))</f>
        <v>0</v>
      </c>
      <c r="C76" s="250">
        <f>IFERROR(B76-(SUMIFS(Exempt!T:T,Exempt!C:C,Summary!A76,Exempt!G:G,"&lt;&gt;no")),"")</f>
        <v>0</v>
      </c>
      <c r="D76" s="237">
        <f>(SUMIF(Producers!C:C,A76,Producers!Y:Y))+(SUMIF(Importers!C:C,A76,Importers!H:H))-(SUMIF(Exporters!C:C,A76,Exporters!J:J))+(SUMIF(Producers_and_importers_stocks!C:C,A76,Producers_and_importers_stocks!I:I))-(SUMIF(Producers_and_importers_stocks!C:C,A76,Producers_and_importers_stocks!N:N))+(SUMIF(Producers_and_importers_stocks!C:C,A76,Producers_and_importers_stocks!R:R))</f>
        <v>0</v>
      </c>
      <c r="E76" s="239">
        <f>(SUMIF(Products_or_equipment_A!C:C,A76,Products_or_equipment_A!I:I))+(SUMIF(Products_or_equipment_B!C:C,A76,Products_or_equipment_B!I:I))+(SUMIF(Products_or_equipment_CDE!C:C,A76,Products_or_equipment_CDE!I:I))+(SUMIF(Products_or_equipment_CDE!C:C,A76,Products_or_equipment_CDE!K:K))+(SUMIF(Products_or_equipment_CDE!C:C,A76,Products_or_equipment_CDE!V:V))+(SUMIF(Products_or_equipment_FG!C:C,A76,Products_or_equipment_FG!S:S))</f>
        <v>0</v>
      </c>
      <c r="F76" s="237">
        <f>(SUMIF(Products_or_equipment_HI!C:C,A76,Products_or_equipment_HI!G:G))+(SUMIF(Products_or_equipment_HI!C:C,A76,Products_or_equipment_HI!R:R))+(SUMIF('Products_or_equipment_J-Q'!C:C,A76,'Products_or_equipment_J-Q'!H:H))+(SUMIF('Products_or_equipment_J-Q'!C:C,A76,'Products_or_equipment_J-Q'!J:J))+(SUMIF('Products_or_equipment_J-Q'!C:C,A76,'Products_or_equipment_J-Q'!L:L))+(SUMIF('Products_or_equipment_J-Q'!C:C,A76,'Products_or_equipment_J-Q'!N:N))+(SUMIF('Products_or_equipment_J-Q'!C:C,A76,'Products_or_equipment_J-Q'!P:P))+(SUMIF('Products_or_equipment_J-Q'!C:C,A76,'Products_or_equipment_J-Q'!R:R))+(SUMIF('Products_or_equipment_J-Q'!C:C,A76,'Products_or_equipment_J-Q'!T:T))+E76</f>
        <v>0</v>
      </c>
      <c r="G76" s="240">
        <f>E76-(SUMIFS(Equip_import_use_export_gas!H:H,Equip_import_use_export_gas!C:C,A76,Equip_import_use_export_gas!G:G,"&lt;&gt;"&amp;'Reference Data'!$AM$7))-(SUMIFS(Products_or_equipment_A!I:I, Products_or_equipment_A!C:C, A76, Products_or_equipment_A!G:G,'Reference Data'!$AM$7))-(SUMIFS(Products_or_equipment_B!I:I, Products_or_equipment_B!C:C, A76, Products_or_equipment_B!G:G,'Reference Data'!$AM$7))-(SUMIFS(Products_or_equipment_CDE!I:I, Products_or_equipment_CDE!C:C, A76, Products_or_equipment_CDE!G:G,'Reference Data'!$AM$7))-(SUMIFS(Products_or_equipment_CDE!K:K, Products_or_equipment_CDE!C:C, A76, Products_or_equipment_CDE!G:G,'Reference Data'!$AM$7))-(SUMIFS(Products_or_equipment_CDE!V:V, Products_or_equipment_CDE!C:C, A76, Products_or_equipment_CDE!G:G,'Reference Data'!$AM$7))-(SUMIFS(Products_or_equipment_FG!S:S, Products_or_equipment_FG!C:C, A76, Products_or_equipment_FG!G:G,'Reference Data'!$AM$7))</f>
        <v>0</v>
      </c>
      <c r="H76" s="241">
        <f>IFERROR((C76 -(SUMIFS(Producers!Y:Y,Producers!C:C,A76,Producers!G:G,'Reference Data'!$AM$7 ))-(SUMIFS(Importers!H:H,Importers!C:C,Summary!A76,Importers!G:G,'Reference Data'!$AM$7))-(SUMIFS(Producers_and_importers_stocks!J:J,Producers_and_importers_stocks!C:C,Summary!A76,Producers_and_importers_stocks!G:G,'Reference Data'!$AM$7))+(SUMIFS(Exporters!J:J,Exporters!C:C,Summary!A76,Exporters!G:G,'Reference Data'!$AM$7))+(SUMIFS(Producers_and_importers_stocks!O:O,Producers_and_importers_stocks!C:C,Summary!A76,Producers_and_importers_stocks!G:G,'Reference Data'!$AM$7))+(SUMIFS(Importers!J:J,Importers!C:C,Summary!A76,Importers!G:G,'Reference Data'!$AM$7))                   )*(VLOOKUP(A76,'Reference Data'!$AI$7:$AJ$131,2,FALSE)),"")</f>
        <v>0</v>
      </c>
      <c r="I76" s="238">
        <f>G76*VLOOKUP(A76,'Reference Data'!$AI$7:$AJ$131,2,FALSE)</f>
        <v>0</v>
      </c>
    </row>
    <row r="77" spans="1:9" ht="16" thickBot="1">
      <c r="A77" s="276" t="s">
        <v>376</v>
      </c>
      <c r="B77" s="237">
        <f>(SUMIF(Producers!C:C,Summary!A77,Producers!Y:Y))+(SUMIF(Importers!C:C,Summary!A77,Importers!H:H))+(SUMIF(Producers_and_importers_stocks!C:C,Summary!A77,Producers_and_importers_stocks!J:J))-(SUMIF(Exporters!C:C,Summary!A77,Exporters!J:J))-(SUMIF(Producers_and_importers_stocks!C:C,Summary!A77,Producers_and_importers_stocks!O:O))   -    (SUMIF(Importers!C:C,Summary!A77,Importers!J:J))</f>
        <v>0</v>
      </c>
      <c r="C77" s="250">
        <f>IFERROR(B77-(SUMIFS(Exempt!T:T,Exempt!C:C,Summary!A77,Exempt!G:G,"&lt;&gt;no")),"")</f>
        <v>0</v>
      </c>
      <c r="D77" s="237">
        <f>(SUMIF(Producers!C:C,A77,Producers!Y:Y))+(SUMIF(Importers!C:C,A77,Importers!H:H))-(SUMIF(Exporters!C:C,A77,Exporters!J:J))+(SUMIF(Producers_and_importers_stocks!C:C,A77,Producers_and_importers_stocks!I:I))-(SUMIF(Producers_and_importers_stocks!C:C,A77,Producers_and_importers_stocks!N:N))+(SUMIF(Producers_and_importers_stocks!C:C,A77,Producers_and_importers_stocks!R:R))</f>
        <v>0</v>
      </c>
      <c r="E77" s="239">
        <f>(SUMIF(Products_or_equipment_A!C:C,A77,Products_or_equipment_A!I:I))+(SUMIF(Products_or_equipment_B!C:C,A77,Products_or_equipment_B!I:I))+(SUMIF(Products_or_equipment_CDE!C:C,A77,Products_or_equipment_CDE!I:I))+(SUMIF(Products_or_equipment_CDE!C:C,A77,Products_or_equipment_CDE!K:K))+(SUMIF(Products_or_equipment_CDE!C:C,A77,Products_or_equipment_CDE!V:V))+(SUMIF(Products_or_equipment_FG!C:C,A77,Products_or_equipment_FG!S:S))</f>
        <v>0</v>
      </c>
      <c r="F77" s="237">
        <f>(SUMIF(Products_or_equipment_HI!C:C,A77,Products_or_equipment_HI!G:G))+(SUMIF(Products_or_equipment_HI!C:C,A77,Products_or_equipment_HI!R:R))+(SUMIF('Products_or_equipment_J-Q'!C:C,A77,'Products_or_equipment_J-Q'!H:H))+(SUMIF('Products_or_equipment_J-Q'!C:C,A77,'Products_or_equipment_J-Q'!J:J))+(SUMIF('Products_or_equipment_J-Q'!C:C,A77,'Products_or_equipment_J-Q'!L:L))+(SUMIF('Products_or_equipment_J-Q'!C:C,A77,'Products_or_equipment_J-Q'!N:N))+(SUMIF('Products_or_equipment_J-Q'!C:C,A77,'Products_or_equipment_J-Q'!P:P))+(SUMIF('Products_or_equipment_J-Q'!C:C,A77,'Products_or_equipment_J-Q'!R:R))+(SUMIF('Products_or_equipment_J-Q'!C:C,A77,'Products_or_equipment_J-Q'!T:T))+E77</f>
        <v>0</v>
      </c>
      <c r="G77" s="240">
        <f>E77-(SUMIFS(Equip_import_use_export_gas!H:H,Equip_import_use_export_gas!C:C,A77,Equip_import_use_export_gas!G:G,"&lt;&gt;"&amp;'Reference Data'!$AM$7))-(SUMIFS(Products_or_equipment_A!I:I, Products_or_equipment_A!C:C, A77, Products_or_equipment_A!G:G,'Reference Data'!$AM$7))-(SUMIFS(Products_or_equipment_B!I:I, Products_or_equipment_B!C:C, A77, Products_or_equipment_B!G:G,'Reference Data'!$AM$7))-(SUMIFS(Products_or_equipment_CDE!I:I, Products_or_equipment_CDE!C:C, A77, Products_or_equipment_CDE!G:G,'Reference Data'!$AM$7))-(SUMIFS(Products_or_equipment_CDE!K:K, Products_or_equipment_CDE!C:C, A77, Products_or_equipment_CDE!G:G,'Reference Data'!$AM$7))-(SUMIFS(Products_or_equipment_CDE!V:V, Products_or_equipment_CDE!C:C, A77, Products_or_equipment_CDE!G:G,'Reference Data'!$AM$7))-(SUMIFS(Products_or_equipment_FG!S:S, Products_or_equipment_FG!C:C, A77, Products_or_equipment_FG!G:G,'Reference Data'!$AM$7))</f>
        <v>0</v>
      </c>
      <c r="H77" s="241">
        <f>IFERROR((C77 -(SUMIFS(Producers!Y:Y,Producers!C:C,A77,Producers!G:G,'Reference Data'!$AM$7 ))-(SUMIFS(Importers!H:H,Importers!C:C,Summary!A77,Importers!G:G,'Reference Data'!$AM$7))-(SUMIFS(Producers_and_importers_stocks!J:J,Producers_and_importers_stocks!C:C,Summary!A77,Producers_and_importers_stocks!G:G,'Reference Data'!$AM$7))+(SUMIFS(Exporters!J:J,Exporters!C:C,Summary!A77,Exporters!G:G,'Reference Data'!$AM$7))+(SUMIFS(Producers_and_importers_stocks!O:O,Producers_and_importers_stocks!C:C,Summary!A77,Producers_and_importers_stocks!G:G,'Reference Data'!$AM$7))+(SUMIFS(Importers!J:J,Importers!C:C,Summary!A77,Importers!G:G,'Reference Data'!$AM$7))                   )*(VLOOKUP(A77,'Reference Data'!$AI$7:$AJ$131,2,FALSE)),"")</f>
        <v>0</v>
      </c>
      <c r="I77" s="238">
        <f>G77*VLOOKUP(A77,'Reference Data'!$AI$7:$AJ$131,2,FALSE)</f>
        <v>0</v>
      </c>
    </row>
    <row r="78" spans="1:9" ht="16" thickBot="1">
      <c r="A78" s="276" t="s">
        <v>377</v>
      </c>
      <c r="B78" s="237">
        <f>(SUMIF(Producers!C:C,Summary!A78,Producers!Y:Y))+(SUMIF(Importers!C:C,Summary!A78,Importers!H:H))+(SUMIF(Producers_and_importers_stocks!C:C,Summary!A78,Producers_and_importers_stocks!J:J))-(SUMIF(Exporters!C:C,Summary!A78,Exporters!J:J))-(SUMIF(Producers_and_importers_stocks!C:C,Summary!A78,Producers_and_importers_stocks!O:O))   -    (SUMIF(Importers!C:C,Summary!A78,Importers!J:J))</f>
        <v>0</v>
      </c>
      <c r="C78" s="250">
        <f>IFERROR(B78-(SUMIFS(Exempt!T:T,Exempt!C:C,Summary!A78,Exempt!G:G,"&lt;&gt;no")),"")</f>
        <v>0</v>
      </c>
      <c r="D78" s="237">
        <f>(SUMIF(Producers!C:C,A78,Producers!Y:Y))+(SUMIF(Importers!C:C,A78,Importers!H:H))-(SUMIF(Exporters!C:C,A78,Exporters!J:J))+(SUMIF(Producers_and_importers_stocks!C:C,A78,Producers_and_importers_stocks!I:I))-(SUMIF(Producers_and_importers_stocks!C:C,A78,Producers_and_importers_stocks!N:N))+(SUMIF(Producers_and_importers_stocks!C:C,A78,Producers_and_importers_stocks!R:R))</f>
        <v>0</v>
      </c>
      <c r="E78" s="239">
        <f>(SUMIF(Products_or_equipment_A!C:C,A78,Products_or_equipment_A!I:I))+(SUMIF(Products_or_equipment_B!C:C,A78,Products_or_equipment_B!I:I))+(SUMIF(Products_or_equipment_CDE!C:C,A78,Products_or_equipment_CDE!I:I))+(SUMIF(Products_or_equipment_CDE!C:C,A78,Products_or_equipment_CDE!K:K))+(SUMIF(Products_or_equipment_CDE!C:C,A78,Products_or_equipment_CDE!V:V))+(SUMIF(Products_or_equipment_FG!C:C,A78,Products_or_equipment_FG!S:S))</f>
        <v>0</v>
      </c>
      <c r="F78" s="237">
        <f>(SUMIF(Products_or_equipment_HI!C:C,A78,Products_or_equipment_HI!G:G))+(SUMIF(Products_or_equipment_HI!C:C,A78,Products_or_equipment_HI!R:R))+(SUMIF('Products_or_equipment_J-Q'!C:C,A78,'Products_or_equipment_J-Q'!H:H))+(SUMIF('Products_or_equipment_J-Q'!C:C,A78,'Products_or_equipment_J-Q'!J:J))+(SUMIF('Products_or_equipment_J-Q'!C:C,A78,'Products_or_equipment_J-Q'!L:L))+(SUMIF('Products_or_equipment_J-Q'!C:C,A78,'Products_or_equipment_J-Q'!N:N))+(SUMIF('Products_or_equipment_J-Q'!C:C,A78,'Products_or_equipment_J-Q'!P:P))+(SUMIF('Products_or_equipment_J-Q'!C:C,A78,'Products_or_equipment_J-Q'!R:R))+(SUMIF('Products_or_equipment_J-Q'!C:C,A78,'Products_or_equipment_J-Q'!T:T))+E78</f>
        <v>0</v>
      </c>
      <c r="G78" s="240">
        <f>E78-(SUMIFS(Equip_import_use_export_gas!H:H,Equip_import_use_export_gas!C:C,A78,Equip_import_use_export_gas!G:G,"&lt;&gt;"&amp;'Reference Data'!$AM$7))-(SUMIFS(Products_or_equipment_A!I:I, Products_or_equipment_A!C:C, A78, Products_or_equipment_A!G:G,'Reference Data'!$AM$7))-(SUMIFS(Products_or_equipment_B!I:I, Products_or_equipment_B!C:C, A78, Products_or_equipment_B!G:G,'Reference Data'!$AM$7))-(SUMIFS(Products_or_equipment_CDE!I:I, Products_or_equipment_CDE!C:C, A78, Products_or_equipment_CDE!G:G,'Reference Data'!$AM$7))-(SUMIFS(Products_or_equipment_CDE!K:K, Products_or_equipment_CDE!C:C, A78, Products_or_equipment_CDE!G:G,'Reference Data'!$AM$7))-(SUMIFS(Products_or_equipment_CDE!V:V, Products_or_equipment_CDE!C:C, A78, Products_or_equipment_CDE!G:G,'Reference Data'!$AM$7))-(SUMIFS(Products_or_equipment_FG!S:S, Products_or_equipment_FG!C:C, A78, Products_or_equipment_FG!G:G,'Reference Data'!$AM$7))</f>
        <v>0</v>
      </c>
      <c r="H78" s="241">
        <f>IFERROR((C78 -(SUMIFS(Producers!Y:Y,Producers!C:C,A78,Producers!G:G,'Reference Data'!$AM$7 ))-(SUMIFS(Importers!H:H,Importers!C:C,Summary!A78,Importers!G:G,'Reference Data'!$AM$7))-(SUMIFS(Producers_and_importers_stocks!J:J,Producers_and_importers_stocks!C:C,Summary!A78,Producers_and_importers_stocks!G:G,'Reference Data'!$AM$7))+(SUMIFS(Exporters!J:J,Exporters!C:C,Summary!A78,Exporters!G:G,'Reference Data'!$AM$7))+(SUMIFS(Producers_and_importers_stocks!O:O,Producers_and_importers_stocks!C:C,Summary!A78,Producers_and_importers_stocks!G:G,'Reference Data'!$AM$7))+(SUMIFS(Importers!J:J,Importers!C:C,Summary!A78,Importers!G:G,'Reference Data'!$AM$7))                   )*(VLOOKUP(A78,'Reference Data'!$AI$7:$AJ$131,2,FALSE)),"")</f>
        <v>0</v>
      </c>
      <c r="I78" s="238">
        <f>G78*VLOOKUP(A78,'Reference Data'!$AI$7:$AJ$131,2,FALSE)</f>
        <v>0</v>
      </c>
    </row>
    <row r="79" spans="1:9" ht="16" thickBot="1">
      <c r="A79" s="276" t="s">
        <v>378</v>
      </c>
      <c r="B79" s="237">
        <f>(SUMIF(Producers!C:C,Summary!A79,Producers!Y:Y))+(SUMIF(Importers!C:C,Summary!A79,Importers!H:H))+(SUMIF(Producers_and_importers_stocks!C:C,Summary!A79,Producers_and_importers_stocks!J:J))-(SUMIF(Exporters!C:C,Summary!A79,Exporters!J:J))-(SUMIF(Producers_and_importers_stocks!C:C,Summary!A79,Producers_and_importers_stocks!O:O))   -    (SUMIF(Importers!C:C,Summary!A79,Importers!J:J))</f>
        <v>0</v>
      </c>
      <c r="C79" s="250">
        <f>IFERROR(B79-(SUMIFS(Exempt!T:T,Exempt!C:C,Summary!A79,Exempt!G:G,"&lt;&gt;no")),"")</f>
        <v>0</v>
      </c>
      <c r="D79" s="237">
        <f>(SUMIF(Producers!C:C,A79,Producers!Y:Y))+(SUMIF(Importers!C:C,A79,Importers!H:H))-(SUMIF(Exporters!C:C,A79,Exporters!J:J))+(SUMIF(Producers_and_importers_stocks!C:C,A79,Producers_and_importers_stocks!I:I))-(SUMIF(Producers_and_importers_stocks!C:C,A79,Producers_and_importers_stocks!N:N))+(SUMIF(Producers_and_importers_stocks!C:C,A79,Producers_and_importers_stocks!R:R))</f>
        <v>0</v>
      </c>
      <c r="E79" s="239">
        <f>(SUMIF(Products_or_equipment_A!C:C,A79,Products_or_equipment_A!I:I))+(SUMIF(Products_or_equipment_B!C:C,A79,Products_or_equipment_B!I:I))+(SUMIF(Products_or_equipment_CDE!C:C,A79,Products_or_equipment_CDE!I:I))+(SUMIF(Products_or_equipment_CDE!C:C,A79,Products_or_equipment_CDE!K:K))+(SUMIF(Products_or_equipment_CDE!C:C,A79,Products_or_equipment_CDE!V:V))+(SUMIF(Products_or_equipment_FG!C:C,A79,Products_or_equipment_FG!S:S))</f>
        <v>0</v>
      </c>
      <c r="F79" s="237">
        <f>(SUMIF(Products_or_equipment_HI!C:C,A79,Products_or_equipment_HI!G:G))+(SUMIF(Products_or_equipment_HI!C:C,A79,Products_or_equipment_HI!R:R))+(SUMIF('Products_or_equipment_J-Q'!C:C,A79,'Products_or_equipment_J-Q'!H:H))+(SUMIF('Products_or_equipment_J-Q'!C:C,A79,'Products_or_equipment_J-Q'!J:J))+(SUMIF('Products_or_equipment_J-Q'!C:C,A79,'Products_or_equipment_J-Q'!L:L))+(SUMIF('Products_or_equipment_J-Q'!C:C,A79,'Products_or_equipment_J-Q'!N:N))+(SUMIF('Products_or_equipment_J-Q'!C:C,A79,'Products_or_equipment_J-Q'!P:P))+(SUMIF('Products_or_equipment_J-Q'!C:C,A79,'Products_or_equipment_J-Q'!R:R))+(SUMIF('Products_or_equipment_J-Q'!C:C,A79,'Products_or_equipment_J-Q'!T:T))+E79</f>
        <v>0</v>
      </c>
      <c r="G79" s="240">
        <f>E79-(SUMIFS(Equip_import_use_export_gas!H:H,Equip_import_use_export_gas!C:C,A79,Equip_import_use_export_gas!G:G,"&lt;&gt;"&amp;'Reference Data'!$AM$7))-(SUMIFS(Products_or_equipment_A!I:I, Products_or_equipment_A!C:C, A79, Products_or_equipment_A!G:G,'Reference Data'!$AM$7))-(SUMIFS(Products_or_equipment_B!I:I, Products_or_equipment_B!C:C, A79, Products_or_equipment_B!G:G,'Reference Data'!$AM$7))-(SUMIFS(Products_or_equipment_CDE!I:I, Products_or_equipment_CDE!C:C, A79, Products_or_equipment_CDE!G:G,'Reference Data'!$AM$7))-(SUMIFS(Products_or_equipment_CDE!K:K, Products_or_equipment_CDE!C:C, A79, Products_or_equipment_CDE!G:G,'Reference Data'!$AM$7))-(SUMIFS(Products_or_equipment_CDE!V:V, Products_or_equipment_CDE!C:C, A79, Products_or_equipment_CDE!G:G,'Reference Data'!$AM$7))-(SUMIFS(Products_or_equipment_FG!S:S, Products_or_equipment_FG!C:C, A79, Products_or_equipment_FG!G:G,'Reference Data'!$AM$7))</f>
        <v>0</v>
      </c>
      <c r="H79" s="241">
        <f>IFERROR((C79 -(SUMIFS(Producers!Y:Y,Producers!C:C,A79,Producers!G:G,'Reference Data'!$AM$7 ))-(SUMIFS(Importers!H:H,Importers!C:C,Summary!A79,Importers!G:G,'Reference Data'!$AM$7))-(SUMIFS(Producers_and_importers_stocks!J:J,Producers_and_importers_stocks!C:C,Summary!A79,Producers_and_importers_stocks!G:G,'Reference Data'!$AM$7))+(SUMIFS(Exporters!J:J,Exporters!C:C,Summary!A79,Exporters!G:G,'Reference Data'!$AM$7))+(SUMIFS(Producers_and_importers_stocks!O:O,Producers_and_importers_stocks!C:C,Summary!A79,Producers_and_importers_stocks!G:G,'Reference Data'!$AM$7))+(SUMIFS(Importers!J:J,Importers!C:C,Summary!A79,Importers!G:G,'Reference Data'!$AM$7))                   )*(VLOOKUP(A79,'Reference Data'!$AI$7:$AJ$131,2,FALSE)),"")</f>
        <v>0</v>
      </c>
      <c r="I79" s="238">
        <f>G79*VLOOKUP(A79,'Reference Data'!$AI$7:$AJ$131,2,FALSE)</f>
        <v>0</v>
      </c>
    </row>
    <row r="80" spans="1:9" ht="16" thickBot="1">
      <c r="A80" s="276" t="s">
        <v>379</v>
      </c>
      <c r="B80" s="237">
        <f>(SUMIF(Producers!C:C,Summary!A80,Producers!Y:Y))+(SUMIF(Importers!C:C,Summary!A80,Importers!H:H))+(SUMIF(Producers_and_importers_stocks!C:C,Summary!A80,Producers_and_importers_stocks!J:J))-(SUMIF(Exporters!C:C,Summary!A80,Exporters!J:J))-(SUMIF(Producers_and_importers_stocks!C:C,Summary!A80,Producers_and_importers_stocks!O:O))   -    (SUMIF(Importers!C:C,Summary!A80,Importers!J:J))</f>
        <v>0</v>
      </c>
      <c r="C80" s="250">
        <f>IFERROR(B80-(SUMIFS(Exempt!T:T,Exempt!C:C,Summary!A80,Exempt!G:G,"&lt;&gt;no")),"")</f>
        <v>0</v>
      </c>
      <c r="D80" s="237">
        <f>(SUMIF(Producers!C:C,A80,Producers!Y:Y))+(SUMIF(Importers!C:C,A80,Importers!H:H))-(SUMIF(Exporters!C:C,A80,Exporters!J:J))+(SUMIF(Producers_and_importers_stocks!C:C,A80,Producers_and_importers_stocks!I:I))-(SUMIF(Producers_and_importers_stocks!C:C,A80,Producers_and_importers_stocks!N:N))+(SUMIF(Producers_and_importers_stocks!C:C,A80,Producers_and_importers_stocks!R:R))</f>
        <v>0</v>
      </c>
      <c r="E80" s="239">
        <f>(SUMIF(Products_or_equipment_A!C:C,A80,Products_or_equipment_A!I:I))+(SUMIF(Products_or_equipment_B!C:C,A80,Products_or_equipment_B!I:I))+(SUMIF(Products_or_equipment_CDE!C:C,A80,Products_or_equipment_CDE!I:I))+(SUMIF(Products_or_equipment_CDE!C:C,A80,Products_or_equipment_CDE!K:K))+(SUMIF(Products_or_equipment_CDE!C:C,A80,Products_or_equipment_CDE!V:V))+(SUMIF(Products_or_equipment_FG!C:C,A80,Products_or_equipment_FG!S:S))</f>
        <v>0</v>
      </c>
      <c r="F80" s="237">
        <f>(SUMIF(Products_or_equipment_HI!C:C,A80,Products_or_equipment_HI!G:G))+(SUMIF(Products_or_equipment_HI!C:C,A80,Products_or_equipment_HI!R:R))+(SUMIF('Products_or_equipment_J-Q'!C:C,A80,'Products_or_equipment_J-Q'!H:H))+(SUMIF('Products_or_equipment_J-Q'!C:C,A80,'Products_or_equipment_J-Q'!J:J))+(SUMIF('Products_or_equipment_J-Q'!C:C,A80,'Products_or_equipment_J-Q'!L:L))+(SUMIF('Products_or_equipment_J-Q'!C:C,A80,'Products_or_equipment_J-Q'!N:N))+(SUMIF('Products_or_equipment_J-Q'!C:C,A80,'Products_or_equipment_J-Q'!P:P))+(SUMIF('Products_or_equipment_J-Q'!C:C,A80,'Products_or_equipment_J-Q'!R:R))+(SUMIF('Products_or_equipment_J-Q'!C:C,A80,'Products_or_equipment_J-Q'!T:T))+E80</f>
        <v>0</v>
      </c>
      <c r="G80" s="240">
        <f>E80-(SUMIFS(Equip_import_use_export_gas!H:H,Equip_import_use_export_gas!C:C,A80,Equip_import_use_export_gas!G:G,"&lt;&gt;"&amp;'Reference Data'!$AM$7))-(SUMIFS(Products_or_equipment_A!I:I, Products_or_equipment_A!C:C, A80, Products_or_equipment_A!G:G,'Reference Data'!$AM$7))-(SUMIFS(Products_or_equipment_B!I:I, Products_or_equipment_B!C:C, A80, Products_or_equipment_B!G:G,'Reference Data'!$AM$7))-(SUMIFS(Products_or_equipment_CDE!I:I, Products_or_equipment_CDE!C:C, A80, Products_or_equipment_CDE!G:G,'Reference Data'!$AM$7))-(SUMIFS(Products_or_equipment_CDE!K:K, Products_or_equipment_CDE!C:C, A80, Products_or_equipment_CDE!G:G,'Reference Data'!$AM$7))-(SUMIFS(Products_or_equipment_CDE!V:V, Products_or_equipment_CDE!C:C, A80, Products_or_equipment_CDE!G:G,'Reference Data'!$AM$7))-(SUMIFS(Products_or_equipment_FG!S:S, Products_or_equipment_FG!C:C, A80, Products_or_equipment_FG!G:G,'Reference Data'!$AM$7))</f>
        <v>0</v>
      </c>
      <c r="H80" s="241">
        <f>IFERROR((C80 -(SUMIFS(Producers!Y:Y,Producers!C:C,A80,Producers!G:G,'Reference Data'!$AM$7 ))-(SUMIFS(Importers!H:H,Importers!C:C,Summary!A80,Importers!G:G,'Reference Data'!$AM$7))-(SUMIFS(Producers_and_importers_stocks!J:J,Producers_and_importers_stocks!C:C,Summary!A80,Producers_and_importers_stocks!G:G,'Reference Data'!$AM$7))+(SUMIFS(Exporters!J:J,Exporters!C:C,Summary!A80,Exporters!G:G,'Reference Data'!$AM$7))+(SUMIFS(Producers_and_importers_stocks!O:O,Producers_and_importers_stocks!C:C,Summary!A80,Producers_and_importers_stocks!G:G,'Reference Data'!$AM$7))+(SUMIFS(Importers!J:J,Importers!C:C,Summary!A80,Importers!G:G,'Reference Data'!$AM$7))                   )*(VLOOKUP(A80,'Reference Data'!$AI$7:$AJ$131,2,FALSE)),"")</f>
        <v>0</v>
      </c>
      <c r="I80" s="238">
        <f>G80*VLOOKUP(A80,'Reference Data'!$AI$7:$AJ$131,2,FALSE)</f>
        <v>0</v>
      </c>
    </row>
    <row r="81" spans="1:9" ht="16" thickBot="1">
      <c r="A81" s="276" t="s">
        <v>380</v>
      </c>
      <c r="B81" s="237">
        <f>(SUMIF(Producers!C:C,Summary!A81,Producers!Y:Y))+(SUMIF(Importers!C:C,Summary!A81,Importers!H:H))+(SUMIF(Producers_and_importers_stocks!C:C,Summary!A81,Producers_and_importers_stocks!J:J))-(SUMIF(Exporters!C:C,Summary!A81,Exporters!J:J))-(SUMIF(Producers_and_importers_stocks!C:C,Summary!A81,Producers_and_importers_stocks!O:O))   -    (SUMIF(Importers!C:C,Summary!A81,Importers!J:J))</f>
        <v>0</v>
      </c>
      <c r="C81" s="250">
        <f>IFERROR(B81-(SUMIFS(Exempt!T:T,Exempt!C:C,Summary!A81,Exempt!G:G,"&lt;&gt;no")),"")</f>
        <v>0</v>
      </c>
      <c r="D81" s="237">
        <f>(SUMIF(Producers!C:C,A81,Producers!Y:Y))+(SUMIF(Importers!C:C,A81,Importers!H:H))-(SUMIF(Exporters!C:C,A81,Exporters!J:J))+(SUMIF(Producers_and_importers_stocks!C:C,A81,Producers_and_importers_stocks!I:I))-(SUMIF(Producers_and_importers_stocks!C:C,A81,Producers_and_importers_stocks!N:N))+(SUMIF(Producers_and_importers_stocks!C:C,A81,Producers_and_importers_stocks!R:R))</f>
        <v>0</v>
      </c>
      <c r="E81" s="239">
        <f>(SUMIF(Products_or_equipment_A!C:C,A81,Products_or_equipment_A!I:I))+(SUMIF(Products_or_equipment_B!C:C,A81,Products_or_equipment_B!I:I))+(SUMIF(Products_or_equipment_CDE!C:C,A81,Products_or_equipment_CDE!I:I))+(SUMIF(Products_or_equipment_CDE!C:C,A81,Products_or_equipment_CDE!K:K))+(SUMIF(Products_or_equipment_CDE!C:C,A81,Products_or_equipment_CDE!V:V))+(SUMIF(Products_or_equipment_FG!C:C,A81,Products_or_equipment_FG!S:S))</f>
        <v>0</v>
      </c>
      <c r="F81" s="237">
        <f>(SUMIF(Products_or_equipment_HI!C:C,A81,Products_or_equipment_HI!G:G))+(SUMIF(Products_or_equipment_HI!C:C,A81,Products_or_equipment_HI!R:R))+(SUMIF('Products_or_equipment_J-Q'!C:C,A81,'Products_or_equipment_J-Q'!H:H))+(SUMIF('Products_or_equipment_J-Q'!C:C,A81,'Products_or_equipment_J-Q'!J:J))+(SUMIF('Products_or_equipment_J-Q'!C:C,A81,'Products_or_equipment_J-Q'!L:L))+(SUMIF('Products_or_equipment_J-Q'!C:C,A81,'Products_or_equipment_J-Q'!N:N))+(SUMIF('Products_or_equipment_J-Q'!C:C,A81,'Products_or_equipment_J-Q'!P:P))+(SUMIF('Products_or_equipment_J-Q'!C:C,A81,'Products_or_equipment_J-Q'!R:R))+(SUMIF('Products_or_equipment_J-Q'!C:C,A81,'Products_or_equipment_J-Q'!T:T))+E81</f>
        <v>0</v>
      </c>
      <c r="G81" s="240">
        <f>E81-(SUMIFS(Equip_import_use_export_gas!H:H,Equip_import_use_export_gas!C:C,A81,Equip_import_use_export_gas!G:G,"&lt;&gt;"&amp;'Reference Data'!$AM$7))-(SUMIFS(Products_or_equipment_A!I:I, Products_or_equipment_A!C:C, A81, Products_or_equipment_A!G:G,'Reference Data'!$AM$7))-(SUMIFS(Products_or_equipment_B!I:I, Products_or_equipment_B!C:C, A81, Products_or_equipment_B!G:G,'Reference Data'!$AM$7))-(SUMIFS(Products_or_equipment_CDE!I:I, Products_or_equipment_CDE!C:C, A81, Products_or_equipment_CDE!G:G,'Reference Data'!$AM$7))-(SUMIFS(Products_or_equipment_CDE!K:K, Products_or_equipment_CDE!C:C, A81, Products_or_equipment_CDE!G:G,'Reference Data'!$AM$7))-(SUMIFS(Products_or_equipment_CDE!V:V, Products_or_equipment_CDE!C:C, A81, Products_or_equipment_CDE!G:G,'Reference Data'!$AM$7))-(SUMIFS(Products_or_equipment_FG!S:S, Products_or_equipment_FG!C:C, A81, Products_or_equipment_FG!G:G,'Reference Data'!$AM$7))</f>
        <v>0</v>
      </c>
      <c r="H81" s="241">
        <f>IFERROR((C81 -(SUMIFS(Producers!Y:Y,Producers!C:C,A81,Producers!G:G,'Reference Data'!$AM$7 ))-(SUMIFS(Importers!H:H,Importers!C:C,Summary!A81,Importers!G:G,'Reference Data'!$AM$7))-(SUMIFS(Producers_and_importers_stocks!J:J,Producers_and_importers_stocks!C:C,Summary!A81,Producers_and_importers_stocks!G:G,'Reference Data'!$AM$7))+(SUMIFS(Exporters!J:J,Exporters!C:C,Summary!A81,Exporters!G:G,'Reference Data'!$AM$7))+(SUMIFS(Producers_and_importers_stocks!O:O,Producers_and_importers_stocks!C:C,Summary!A81,Producers_and_importers_stocks!G:G,'Reference Data'!$AM$7))+(SUMIFS(Importers!J:J,Importers!C:C,Summary!A81,Importers!G:G,'Reference Data'!$AM$7))                   )*(VLOOKUP(A81,'Reference Data'!$AI$7:$AJ$131,2,FALSE)),"")</f>
        <v>0</v>
      </c>
      <c r="I81" s="238">
        <f>G81*VLOOKUP(A81,'Reference Data'!$AI$7:$AJ$131,2,FALSE)</f>
        <v>0</v>
      </c>
    </row>
    <row r="82" spans="1:9" ht="16" thickBot="1">
      <c r="A82" s="276" t="s">
        <v>381</v>
      </c>
      <c r="B82" s="237">
        <f>(SUMIF(Producers!C:C,Summary!A82,Producers!Y:Y))+(SUMIF(Importers!C:C,Summary!A82,Importers!H:H))+(SUMIF(Producers_and_importers_stocks!C:C,Summary!A82,Producers_and_importers_stocks!J:J))-(SUMIF(Exporters!C:C,Summary!A82,Exporters!J:J))-(SUMIF(Producers_and_importers_stocks!C:C,Summary!A82,Producers_and_importers_stocks!O:O))   -    (SUMIF(Importers!C:C,Summary!A82,Importers!J:J))</f>
        <v>0</v>
      </c>
      <c r="C82" s="250">
        <f>IFERROR(B82-(SUMIFS(Exempt!T:T,Exempt!C:C,Summary!A82,Exempt!G:G,"&lt;&gt;no")),"")</f>
        <v>0</v>
      </c>
      <c r="D82" s="237">
        <f>(SUMIF(Producers!C:C,A82,Producers!Y:Y))+(SUMIF(Importers!C:C,A82,Importers!H:H))-(SUMIF(Exporters!C:C,A82,Exporters!J:J))+(SUMIF(Producers_and_importers_stocks!C:C,A82,Producers_and_importers_stocks!I:I))-(SUMIF(Producers_and_importers_stocks!C:C,A82,Producers_and_importers_stocks!N:N))+(SUMIF(Producers_and_importers_stocks!C:C,A82,Producers_and_importers_stocks!R:R))</f>
        <v>0</v>
      </c>
      <c r="E82" s="239">
        <f>(SUMIF(Products_or_equipment_A!C:C,A82,Products_or_equipment_A!I:I))+(SUMIF(Products_or_equipment_B!C:C,A82,Products_or_equipment_B!I:I))+(SUMIF(Products_or_equipment_CDE!C:C,A82,Products_or_equipment_CDE!I:I))+(SUMIF(Products_or_equipment_CDE!C:C,A82,Products_or_equipment_CDE!K:K))+(SUMIF(Products_or_equipment_CDE!C:C,A82,Products_or_equipment_CDE!V:V))+(SUMIF(Products_or_equipment_FG!C:C,A82,Products_or_equipment_FG!S:S))</f>
        <v>0</v>
      </c>
      <c r="F82" s="237">
        <f>(SUMIF(Products_or_equipment_HI!C:C,A82,Products_or_equipment_HI!G:G))+(SUMIF(Products_or_equipment_HI!C:C,A82,Products_or_equipment_HI!R:R))+(SUMIF('Products_or_equipment_J-Q'!C:C,A82,'Products_or_equipment_J-Q'!H:H))+(SUMIF('Products_or_equipment_J-Q'!C:C,A82,'Products_or_equipment_J-Q'!J:J))+(SUMIF('Products_or_equipment_J-Q'!C:C,A82,'Products_or_equipment_J-Q'!L:L))+(SUMIF('Products_or_equipment_J-Q'!C:C,A82,'Products_or_equipment_J-Q'!N:N))+(SUMIF('Products_or_equipment_J-Q'!C:C,A82,'Products_or_equipment_J-Q'!P:P))+(SUMIF('Products_or_equipment_J-Q'!C:C,A82,'Products_or_equipment_J-Q'!R:R))+(SUMIF('Products_or_equipment_J-Q'!C:C,A82,'Products_or_equipment_J-Q'!T:T))+E82</f>
        <v>0</v>
      </c>
      <c r="G82" s="240">
        <f>E82-(SUMIFS(Equip_import_use_export_gas!H:H,Equip_import_use_export_gas!C:C,A82,Equip_import_use_export_gas!G:G,"&lt;&gt;"&amp;'Reference Data'!$AM$7))-(SUMIFS(Products_or_equipment_A!I:I, Products_or_equipment_A!C:C, A82, Products_or_equipment_A!G:G,'Reference Data'!$AM$7))-(SUMIFS(Products_or_equipment_B!I:I, Products_or_equipment_B!C:C, A82, Products_or_equipment_B!G:G,'Reference Data'!$AM$7))-(SUMIFS(Products_or_equipment_CDE!I:I, Products_or_equipment_CDE!C:C, A82, Products_or_equipment_CDE!G:G,'Reference Data'!$AM$7))-(SUMIFS(Products_or_equipment_CDE!K:K, Products_or_equipment_CDE!C:C, A82, Products_or_equipment_CDE!G:G,'Reference Data'!$AM$7))-(SUMIFS(Products_or_equipment_CDE!V:V, Products_or_equipment_CDE!C:C, A82, Products_or_equipment_CDE!G:G,'Reference Data'!$AM$7))-(SUMIFS(Products_or_equipment_FG!S:S, Products_or_equipment_FG!C:C, A82, Products_or_equipment_FG!G:G,'Reference Data'!$AM$7))</f>
        <v>0</v>
      </c>
      <c r="H82" s="241">
        <f>IFERROR((C82 -(SUMIFS(Producers!Y:Y,Producers!C:C,A82,Producers!G:G,'Reference Data'!$AM$7 ))-(SUMIFS(Importers!H:H,Importers!C:C,Summary!A82,Importers!G:G,'Reference Data'!$AM$7))-(SUMIFS(Producers_and_importers_stocks!J:J,Producers_and_importers_stocks!C:C,Summary!A82,Producers_and_importers_stocks!G:G,'Reference Data'!$AM$7))+(SUMIFS(Exporters!J:J,Exporters!C:C,Summary!A82,Exporters!G:G,'Reference Data'!$AM$7))+(SUMIFS(Producers_and_importers_stocks!O:O,Producers_and_importers_stocks!C:C,Summary!A82,Producers_and_importers_stocks!G:G,'Reference Data'!$AM$7))+(SUMIFS(Importers!J:J,Importers!C:C,Summary!A82,Importers!G:G,'Reference Data'!$AM$7))                   )*(VLOOKUP(A82,'Reference Data'!$AI$7:$AJ$131,2,FALSE)),"")</f>
        <v>0</v>
      </c>
      <c r="I82" s="238">
        <f>G82*VLOOKUP(A82,'Reference Data'!$AI$7:$AJ$131,2,FALSE)</f>
        <v>0</v>
      </c>
    </row>
    <row r="83" spans="1:9" ht="16" thickBot="1">
      <c r="A83" s="276" t="s">
        <v>382</v>
      </c>
      <c r="B83" s="237">
        <f>(SUMIF(Producers!C:C,Summary!A83,Producers!Y:Y))+(SUMIF(Importers!C:C,Summary!A83,Importers!H:H))+(SUMIF(Producers_and_importers_stocks!C:C,Summary!A83,Producers_and_importers_stocks!J:J))-(SUMIF(Exporters!C:C,Summary!A83,Exporters!J:J))-(SUMIF(Producers_and_importers_stocks!C:C,Summary!A83,Producers_and_importers_stocks!O:O))   -    (SUMIF(Importers!C:C,Summary!A83,Importers!J:J))</f>
        <v>0</v>
      </c>
      <c r="C83" s="250">
        <f>IFERROR(B83-(SUMIFS(Exempt!T:T,Exempt!C:C,Summary!A83,Exempt!G:G,"&lt;&gt;no")),"")</f>
        <v>0</v>
      </c>
      <c r="D83" s="237">
        <f>(SUMIF(Producers!C:C,A83,Producers!Y:Y))+(SUMIF(Importers!C:C,A83,Importers!H:H))-(SUMIF(Exporters!C:C,A83,Exporters!J:J))+(SUMIF(Producers_and_importers_stocks!C:C,A83,Producers_and_importers_stocks!I:I))-(SUMIF(Producers_and_importers_stocks!C:C,A83,Producers_and_importers_stocks!N:N))+(SUMIF(Producers_and_importers_stocks!C:C,A83,Producers_and_importers_stocks!R:R))</f>
        <v>0</v>
      </c>
      <c r="E83" s="239">
        <f>(SUMIF(Products_or_equipment_A!C:C,A83,Products_or_equipment_A!I:I))+(SUMIF(Products_or_equipment_B!C:C,A83,Products_or_equipment_B!I:I))+(SUMIF(Products_or_equipment_CDE!C:C,A83,Products_or_equipment_CDE!I:I))+(SUMIF(Products_or_equipment_CDE!C:C,A83,Products_or_equipment_CDE!K:K))+(SUMIF(Products_or_equipment_CDE!C:C,A83,Products_or_equipment_CDE!V:V))+(SUMIF(Products_or_equipment_FG!C:C,A83,Products_or_equipment_FG!S:S))</f>
        <v>0</v>
      </c>
      <c r="F83" s="237">
        <f>(SUMIF(Products_or_equipment_HI!C:C,A83,Products_or_equipment_HI!G:G))+(SUMIF(Products_or_equipment_HI!C:C,A83,Products_or_equipment_HI!R:R))+(SUMIF('Products_or_equipment_J-Q'!C:C,A83,'Products_or_equipment_J-Q'!H:H))+(SUMIF('Products_or_equipment_J-Q'!C:C,A83,'Products_or_equipment_J-Q'!J:J))+(SUMIF('Products_or_equipment_J-Q'!C:C,A83,'Products_or_equipment_J-Q'!L:L))+(SUMIF('Products_or_equipment_J-Q'!C:C,A83,'Products_or_equipment_J-Q'!N:N))+(SUMIF('Products_or_equipment_J-Q'!C:C,A83,'Products_or_equipment_J-Q'!P:P))+(SUMIF('Products_or_equipment_J-Q'!C:C,A83,'Products_or_equipment_J-Q'!R:R))+(SUMIF('Products_or_equipment_J-Q'!C:C,A83,'Products_or_equipment_J-Q'!T:T))+E83</f>
        <v>0</v>
      </c>
      <c r="G83" s="240">
        <f>E83-(SUMIFS(Equip_import_use_export_gas!H:H,Equip_import_use_export_gas!C:C,A83,Equip_import_use_export_gas!G:G,"&lt;&gt;"&amp;'Reference Data'!$AM$7))-(SUMIFS(Products_or_equipment_A!I:I, Products_or_equipment_A!C:C, A83, Products_or_equipment_A!G:G,'Reference Data'!$AM$7))-(SUMIFS(Products_or_equipment_B!I:I, Products_or_equipment_B!C:C, A83, Products_or_equipment_B!G:G,'Reference Data'!$AM$7))-(SUMIFS(Products_or_equipment_CDE!I:I, Products_or_equipment_CDE!C:C, A83, Products_or_equipment_CDE!G:G,'Reference Data'!$AM$7))-(SUMIFS(Products_or_equipment_CDE!K:K, Products_or_equipment_CDE!C:C, A83, Products_or_equipment_CDE!G:G,'Reference Data'!$AM$7))-(SUMIFS(Products_or_equipment_CDE!V:V, Products_or_equipment_CDE!C:C, A83, Products_or_equipment_CDE!G:G,'Reference Data'!$AM$7))-(SUMIFS(Products_or_equipment_FG!S:S, Products_or_equipment_FG!C:C, A83, Products_or_equipment_FG!G:G,'Reference Data'!$AM$7))</f>
        <v>0</v>
      </c>
      <c r="H83" s="241">
        <f>IFERROR((C83 -(SUMIFS(Producers!Y:Y,Producers!C:C,A83,Producers!G:G,'Reference Data'!$AM$7 ))-(SUMIFS(Importers!H:H,Importers!C:C,Summary!A83,Importers!G:G,'Reference Data'!$AM$7))-(SUMIFS(Producers_and_importers_stocks!J:J,Producers_and_importers_stocks!C:C,Summary!A83,Producers_and_importers_stocks!G:G,'Reference Data'!$AM$7))+(SUMIFS(Exporters!J:J,Exporters!C:C,Summary!A83,Exporters!G:G,'Reference Data'!$AM$7))+(SUMIFS(Producers_and_importers_stocks!O:O,Producers_and_importers_stocks!C:C,Summary!A83,Producers_and_importers_stocks!G:G,'Reference Data'!$AM$7))+(SUMIFS(Importers!J:J,Importers!C:C,Summary!A83,Importers!G:G,'Reference Data'!$AM$7))                   )*(VLOOKUP(A83,'Reference Data'!$AI$7:$AJ$131,2,FALSE)),"")</f>
        <v>0</v>
      </c>
      <c r="I83" s="238">
        <f>G83*VLOOKUP(A83,'Reference Data'!$AI$7:$AJ$131,2,FALSE)</f>
        <v>0</v>
      </c>
    </row>
    <row r="84" spans="1:9" ht="16" thickBot="1">
      <c r="A84" s="276" t="s">
        <v>383</v>
      </c>
      <c r="B84" s="237">
        <f>(SUMIF(Producers!C:C,Summary!A84,Producers!Y:Y))+(SUMIF(Importers!C:C,Summary!A84,Importers!H:H))+(SUMIF(Producers_and_importers_stocks!C:C,Summary!A84,Producers_and_importers_stocks!J:J))-(SUMIF(Exporters!C:C,Summary!A84,Exporters!J:J))-(SUMIF(Producers_and_importers_stocks!C:C,Summary!A84,Producers_and_importers_stocks!O:O))   -    (SUMIF(Importers!C:C,Summary!A84,Importers!J:J))</f>
        <v>0</v>
      </c>
      <c r="C84" s="250">
        <f>IFERROR(B84-(SUMIFS(Exempt!T:T,Exempt!C:C,Summary!A84,Exempt!G:G,"&lt;&gt;no")),"")</f>
        <v>0</v>
      </c>
      <c r="D84" s="237">
        <f>(SUMIF(Producers!C:C,A84,Producers!Y:Y))+(SUMIF(Importers!C:C,A84,Importers!H:H))-(SUMIF(Exporters!C:C,A84,Exporters!J:J))+(SUMIF(Producers_and_importers_stocks!C:C,A84,Producers_and_importers_stocks!I:I))-(SUMIF(Producers_and_importers_stocks!C:C,A84,Producers_and_importers_stocks!N:N))+(SUMIF(Producers_and_importers_stocks!C:C,A84,Producers_and_importers_stocks!R:R))</f>
        <v>0</v>
      </c>
      <c r="E84" s="239">
        <f>(SUMIF(Products_or_equipment_A!C:C,A84,Products_or_equipment_A!I:I))+(SUMIF(Products_or_equipment_B!C:C,A84,Products_or_equipment_B!I:I))+(SUMIF(Products_or_equipment_CDE!C:C,A84,Products_or_equipment_CDE!I:I))+(SUMIF(Products_or_equipment_CDE!C:C,A84,Products_or_equipment_CDE!K:K))+(SUMIF(Products_or_equipment_CDE!C:C,A84,Products_or_equipment_CDE!V:V))+(SUMIF(Products_or_equipment_FG!C:C,A84,Products_or_equipment_FG!S:S))</f>
        <v>0</v>
      </c>
      <c r="F84" s="237">
        <f>(SUMIF(Products_or_equipment_HI!C:C,A84,Products_or_equipment_HI!G:G))+(SUMIF(Products_or_equipment_HI!C:C,A84,Products_or_equipment_HI!R:R))+(SUMIF('Products_or_equipment_J-Q'!C:C,A84,'Products_or_equipment_J-Q'!H:H))+(SUMIF('Products_or_equipment_J-Q'!C:C,A84,'Products_or_equipment_J-Q'!J:J))+(SUMIF('Products_or_equipment_J-Q'!C:C,A84,'Products_or_equipment_J-Q'!L:L))+(SUMIF('Products_or_equipment_J-Q'!C:C,A84,'Products_or_equipment_J-Q'!N:N))+(SUMIF('Products_or_equipment_J-Q'!C:C,A84,'Products_or_equipment_J-Q'!P:P))+(SUMIF('Products_or_equipment_J-Q'!C:C,A84,'Products_or_equipment_J-Q'!R:R))+(SUMIF('Products_or_equipment_J-Q'!C:C,A84,'Products_or_equipment_J-Q'!T:T))+E84</f>
        <v>0</v>
      </c>
      <c r="G84" s="240">
        <f>E84-(SUMIFS(Equip_import_use_export_gas!H:H,Equip_import_use_export_gas!C:C,A84,Equip_import_use_export_gas!G:G,"&lt;&gt;"&amp;'Reference Data'!$AM$7))-(SUMIFS(Products_or_equipment_A!I:I, Products_or_equipment_A!C:C, A84, Products_or_equipment_A!G:G,'Reference Data'!$AM$7))-(SUMIFS(Products_or_equipment_B!I:I, Products_or_equipment_B!C:C, A84, Products_or_equipment_B!G:G,'Reference Data'!$AM$7))-(SUMIFS(Products_or_equipment_CDE!I:I, Products_or_equipment_CDE!C:C, A84, Products_or_equipment_CDE!G:G,'Reference Data'!$AM$7))-(SUMIFS(Products_or_equipment_CDE!K:K, Products_or_equipment_CDE!C:C, A84, Products_or_equipment_CDE!G:G,'Reference Data'!$AM$7))-(SUMIFS(Products_or_equipment_CDE!V:V, Products_or_equipment_CDE!C:C, A84, Products_or_equipment_CDE!G:G,'Reference Data'!$AM$7))-(SUMIFS(Products_or_equipment_FG!S:S, Products_or_equipment_FG!C:C, A84, Products_or_equipment_FG!G:G,'Reference Data'!$AM$7))</f>
        <v>0</v>
      </c>
      <c r="H84" s="241">
        <f>IFERROR((C84 -(SUMIFS(Producers!Y:Y,Producers!C:C,A84,Producers!G:G,'Reference Data'!$AM$7 ))-(SUMIFS(Importers!H:H,Importers!C:C,Summary!A84,Importers!G:G,'Reference Data'!$AM$7))-(SUMIFS(Producers_and_importers_stocks!J:J,Producers_and_importers_stocks!C:C,Summary!A84,Producers_and_importers_stocks!G:G,'Reference Data'!$AM$7))+(SUMIFS(Exporters!J:J,Exporters!C:C,Summary!A84,Exporters!G:G,'Reference Data'!$AM$7))+(SUMIFS(Producers_and_importers_stocks!O:O,Producers_and_importers_stocks!C:C,Summary!A84,Producers_and_importers_stocks!G:G,'Reference Data'!$AM$7))+(SUMIFS(Importers!J:J,Importers!C:C,Summary!A84,Importers!G:G,'Reference Data'!$AM$7))                   )*(VLOOKUP(A84,'Reference Data'!$AI$7:$AJ$131,2,FALSE)),"")</f>
        <v>0</v>
      </c>
      <c r="I84" s="238">
        <f>G84*VLOOKUP(A84,'Reference Data'!$AI$7:$AJ$131,2,FALSE)</f>
        <v>0</v>
      </c>
    </row>
    <row r="85" spans="1:9" ht="16" thickBot="1">
      <c r="A85" s="276" t="s">
        <v>384</v>
      </c>
      <c r="B85" s="237">
        <f>(SUMIF(Producers!C:C,Summary!A85,Producers!Y:Y))+(SUMIF(Importers!C:C,Summary!A85,Importers!H:H))+(SUMIF(Producers_and_importers_stocks!C:C,Summary!A85,Producers_and_importers_stocks!J:J))-(SUMIF(Exporters!C:C,Summary!A85,Exporters!J:J))-(SUMIF(Producers_and_importers_stocks!C:C,Summary!A85,Producers_and_importers_stocks!O:O))   -    (SUMIF(Importers!C:C,Summary!A85,Importers!J:J))</f>
        <v>0</v>
      </c>
      <c r="C85" s="250">
        <f>IFERROR(B85-(SUMIFS(Exempt!T:T,Exempt!C:C,Summary!A85,Exempt!G:G,"&lt;&gt;no")),"")</f>
        <v>0</v>
      </c>
      <c r="D85" s="237">
        <f>(SUMIF(Producers!C:C,A85,Producers!Y:Y))+(SUMIF(Importers!C:C,A85,Importers!H:H))-(SUMIF(Exporters!C:C,A85,Exporters!J:J))+(SUMIF(Producers_and_importers_stocks!C:C,A85,Producers_and_importers_stocks!I:I))-(SUMIF(Producers_and_importers_stocks!C:C,A85,Producers_and_importers_stocks!N:N))+(SUMIF(Producers_and_importers_stocks!C:C,A85,Producers_and_importers_stocks!R:R))</f>
        <v>0</v>
      </c>
      <c r="E85" s="239">
        <f>(SUMIF(Products_or_equipment_A!C:C,A85,Products_or_equipment_A!I:I))+(SUMIF(Products_or_equipment_B!C:C,A85,Products_or_equipment_B!I:I))+(SUMIF(Products_or_equipment_CDE!C:C,A85,Products_or_equipment_CDE!I:I))+(SUMIF(Products_or_equipment_CDE!C:C,A85,Products_or_equipment_CDE!K:K))+(SUMIF(Products_or_equipment_CDE!C:C,A85,Products_or_equipment_CDE!V:V))+(SUMIF(Products_or_equipment_FG!C:C,A85,Products_or_equipment_FG!S:S))</f>
        <v>0</v>
      </c>
      <c r="F85" s="237">
        <f>(SUMIF(Products_or_equipment_HI!C:C,A85,Products_or_equipment_HI!G:G))+(SUMIF(Products_or_equipment_HI!C:C,A85,Products_or_equipment_HI!R:R))+(SUMIF('Products_or_equipment_J-Q'!C:C,A85,'Products_or_equipment_J-Q'!H:H))+(SUMIF('Products_or_equipment_J-Q'!C:C,A85,'Products_or_equipment_J-Q'!J:J))+(SUMIF('Products_or_equipment_J-Q'!C:C,A85,'Products_or_equipment_J-Q'!L:L))+(SUMIF('Products_or_equipment_J-Q'!C:C,A85,'Products_or_equipment_J-Q'!N:N))+(SUMIF('Products_or_equipment_J-Q'!C:C,A85,'Products_or_equipment_J-Q'!P:P))+(SUMIF('Products_or_equipment_J-Q'!C:C,A85,'Products_or_equipment_J-Q'!R:R))+(SUMIF('Products_or_equipment_J-Q'!C:C,A85,'Products_or_equipment_J-Q'!T:T))+E85</f>
        <v>0</v>
      </c>
      <c r="G85" s="240">
        <f>E85-(SUMIFS(Equip_import_use_export_gas!H:H,Equip_import_use_export_gas!C:C,A85,Equip_import_use_export_gas!G:G,"&lt;&gt;"&amp;'Reference Data'!$AM$7))-(SUMIFS(Products_or_equipment_A!I:I, Products_or_equipment_A!C:C, A85, Products_or_equipment_A!G:G,'Reference Data'!$AM$7))-(SUMIFS(Products_or_equipment_B!I:I, Products_or_equipment_B!C:C, A85, Products_or_equipment_B!G:G,'Reference Data'!$AM$7))-(SUMIFS(Products_or_equipment_CDE!I:I, Products_or_equipment_CDE!C:C, A85, Products_or_equipment_CDE!G:G,'Reference Data'!$AM$7))-(SUMIFS(Products_or_equipment_CDE!K:K, Products_or_equipment_CDE!C:C, A85, Products_or_equipment_CDE!G:G,'Reference Data'!$AM$7))-(SUMIFS(Products_or_equipment_CDE!V:V, Products_or_equipment_CDE!C:C, A85, Products_or_equipment_CDE!G:G,'Reference Data'!$AM$7))-(SUMIFS(Products_or_equipment_FG!S:S, Products_or_equipment_FG!C:C, A85, Products_or_equipment_FG!G:G,'Reference Data'!$AM$7))</f>
        <v>0</v>
      </c>
      <c r="H85" s="241">
        <f>IFERROR((C85 -(SUMIFS(Producers!Y:Y,Producers!C:C,A85,Producers!G:G,'Reference Data'!$AM$7 ))-(SUMIFS(Importers!H:H,Importers!C:C,Summary!A85,Importers!G:G,'Reference Data'!$AM$7))-(SUMIFS(Producers_and_importers_stocks!J:J,Producers_and_importers_stocks!C:C,Summary!A85,Producers_and_importers_stocks!G:G,'Reference Data'!$AM$7))+(SUMIFS(Exporters!J:J,Exporters!C:C,Summary!A85,Exporters!G:G,'Reference Data'!$AM$7))+(SUMIFS(Producers_and_importers_stocks!O:O,Producers_and_importers_stocks!C:C,Summary!A85,Producers_and_importers_stocks!G:G,'Reference Data'!$AM$7))+(SUMIFS(Importers!J:J,Importers!C:C,Summary!A85,Importers!G:G,'Reference Data'!$AM$7))                   )*(VLOOKUP(A85,'Reference Data'!$AI$7:$AJ$131,2,FALSE)),"")</f>
        <v>0</v>
      </c>
      <c r="I85" s="238">
        <f>G85*VLOOKUP(A85,'Reference Data'!$AI$7:$AJ$131,2,FALSE)</f>
        <v>0</v>
      </c>
    </row>
    <row r="86" spans="1:9" ht="16" thickBot="1">
      <c r="A86" s="276" t="s">
        <v>385</v>
      </c>
      <c r="B86" s="237">
        <f>(SUMIF(Producers!C:C,Summary!A86,Producers!Y:Y))+(SUMIF(Importers!C:C,Summary!A86,Importers!H:H))+(SUMIF(Producers_and_importers_stocks!C:C,Summary!A86,Producers_and_importers_stocks!J:J))-(SUMIF(Exporters!C:C,Summary!A86,Exporters!J:J))-(SUMIF(Producers_and_importers_stocks!C:C,Summary!A86,Producers_and_importers_stocks!O:O))   -    (SUMIF(Importers!C:C,Summary!A86,Importers!J:J))</f>
        <v>0</v>
      </c>
      <c r="C86" s="250">
        <f>IFERROR(B86-(SUMIFS(Exempt!T:T,Exempt!C:C,Summary!A86,Exempt!G:G,"&lt;&gt;no")),"")</f>
        <v>0</v>
      </c>
      <c r="D86" s="237">
        <f>(SUMIF(Producers!C:C,A86,Producers!Y:Y))+(SUMIF(Importers!C:C,A86,Importers!H:H))-(SUMIF(Exporters!C:C,A86,Exporters!J:J))+(SUMIF(Producers_and_importers_stocks!C:C,A86,Producers_and_importers_stocks!I:I))-(SUMIF(Producers_and_importers_stocks!C:C,A86,Producers_and_importers_stocks!N:N))+(SUMIF(Producers_and_importers_stocks!C:C,A86,Producers_and_importers_stocks!R:R))</f>
        <v>0</v>
      </c>
      <c r="E86" s="239">
        <f>(SUMIF(Products_or_equipment_A!C:C,A86,Products_or_equipment_A!I:I))+(SUMIF(Products_or_equipment_B!C:C,A86,Products_or_equipment_B!I:I))+(SUMIF(Products_or_equipment_CDE!C:C,A86,Products_or_equipment_CDE!I:I))+(SUMIF(Products_or_equipment_CDE!C:C,A86,Products_or_equipment_CDE!K:K))+(SUMIF(Products_or_equipment_CDE!C:C,A86,Products_or_equipment_CDE!V:V))+(SUMIF(Products_or_equipment_FG!C:C,A86,Products_or_equipment_FG!S:S))</f>
        <v>0</v>
      </c>
      <c r="F86" s="237">
        <f>(SUMIF(Products_or_equipment_HI!C:C,A86,Products_or_equipment_HI!G:G))+(SUMIF(Products_or_equipment_HI!C:C,A86,Products_or_equipment_HI!R:R))+(SUMIF('Products_or_equipment_J-Q'!C:C,A86,'Products_or_equipment_J-Q'!H:H))+(SUMIF('Products_or_equipment_J-Q'!C:C,A86,'Products_or_equipment_J-Q'!J:J))+(SUMIF('Products_or_equipment_J-Q'!C:C,A86,'Products_or_equipment_J-Q'!L:L))+(SUMIF('Products_or_equipment_J-Q'!C:C,A86,'Products_or_equipment_J-Q'!N:N))+(SUMIF('Products_or_equipment_J-Q'!C:C,A86,'Products_or_equipment_J-Q'!P:P))+(SUMIF('Products_or_equipment_J-Q'!C:C,A86,'Products_or_equipment_J-Q'!R:R))+(SUMIF('Products_or_equipment_J-Q'!C:C,A86,'Products_or_equipment_J-Q'!T:T))+E86</f>
        <v>0</v>
      </c>
      <c r="G86" s="240">
        <f>E86-(SUMIFS(Equip_import_use_export_gas!H:H,Equip_import_use_export_gas!C:C,A86,Equip_import_use_export_gas!G:G,"&lt;&gt;"&amp;'Reference Data'!$AM$7))-(SUMIFS(Products_or_equipment_A!I:I, Products_or_equipment_A!C:C, A86, Products_or_equipment_A!G:G,'Reference Data'!$AM$7))-(SUMIFS(Products_or_equipment_B!I:I, Products_or_equipment_B!C:C, A86, Products_or_equipment_B!G:G,'Reference Data'!$AM$7))-(SUMIFS(Products_or_equipment_CDE!I:I, Products_or_equipment_CDE!C:C, A86, Products_or_equipment_CDE!G:G,'Reference Data'!$AM$7))-(SUMIFS(Products_or_equipment_CDE!K:K, Products_or_equipment_CDE!C:C, A86, Products_or_equipment_CDE!G:G,'Reference Data'!$AM$7))-(SUMIFS(Products_or_equipment_CDE!V:V, Products_or_equipment_CDE!C:C, A86, Products_or_equipment_CDE!G:G,'Reference Data'!$AM$7))-(SUMIFS(Products_or_equipment_FG!S:S, Products_or_equipment_FG!C:C, A86, Products_or_equipment_FG!G:G,'Reference Data'!$AM$7))</f>
        <v>0</v>
      </c>
      <c r="H86" s="241">
        <f>IFERROR((C86 -(SUMIFS(Producers!Y:Y,Producers!C:C,A86,Producers!G:G,'Reference Data'!$AM$7 ))-(SUMIFS(Importers!H:H,Importers!C:C,Summary!A86,Importers!G:G,'Reference Data'!$AM$7))-(SUMIFS(Producers_and_importers_stocks!J:J,Producers_and_importers_stocks!C:C,Summary!A86,Producers_and_importers_stocks!G:G,'Reference Data'!$AM$7))+(SUMIFS(Exporters!J:J,Exporters!C:C,Summary!A86,Exporters!G:G,'Reference Data'!$AM$7))+(SUMIFS(Producers_and_importers_stocks!O:O,Producers_and_importers_stocks!C:C,Summary!A86,Producers_and_importers_stocks!G:G,'Reference Data'!$AM$7))+(SUMIFS(Importers!J:J,Importers!C:C,Summary!A86,Importers!G:G,'Reference Data'!$AM$7))                   )*(VLOOKUP(A86,'Reference Data'!$AI$7:$AJ$131,2,FALSE)),"")</f>
        <v>0</v>
      </c>
      <c r="I86" s="238">
        <f>G86*VLOOKUP(A86,'Reference Data'!$AI$7:$AJ$131,2,FALSE)</f>
        <v>0</v>
      </c>
    </row>
    <row r="87" spans="1:9" ht="16" thickBot="1">
      <c r="A87" s="276" t="s">
        <v>386</v>
      </c>
      <c r="B87" s="237">
        <f>(SUMIF(Producers!C:C,Summary!A87,Producers!Y:Y))+(SUMIF(Importers!C:C,Summary!A87,Importers!H:H))+(SUMIF(Producers_and_importers_stocks!C:C,Summary!A87,Producers_and_importers_stocks!J:J))-(SUMIF(Exporters!C:C,Summary!A87,Exporters!J:J))-(SUMIF(Producers_and_importers_stocks!C:C,Summary!A87,Producers_and_importers_stocks!O:O))   -    (SUMIF(Importers!C:C,Summary!A87,Importers!J:J))</f>
        <v>0</v>
      </c>
      <c r="C87" s="250">
        <f>IFERROR(B87-(SUMIFS(Exempt!T:T,Exempt!C:C,Summary!A87,Exempt!G:G,"&lt;&gt;no")),"")</f>
        <v>0</v>
      </c>
      <c r="D87" s="237">
        <f>(SUMIF(Producers!C:C,A87,Producers!Y:Y))+(SUMIF(Importers!C:C,A87,Importers!H:H))-(SUMIF(Exporters!C:C,A87,Exporters!J:J))+(SUMIF(Producers_and_importers_stocks!C:C,A87,Producers_and_importers_stocks!I:I))-(SUMIF(Producers_and_importers_stocks!C:C,A87,Producers_and_importers_stocks!N:N))+(SUMIF(Producers_and_importers_stocks!C:C,A87,Producers_and_importers_stocks!R:R))</f>
        <v>0</v>
      </c>
      <c r="E87" s="239">
        <f>(SUMIF(Products_or_equipment_A!C:C,A87,Products_or_equipment_A!I:I))+(SUMIF(Products_or_equipment_B!C:C,A87,Products_or_equipment_B!I:I))+(SUMIF(Products_or_equipment_CDE!C:C,A87,Products_or_equipment_CDE!I:I))+(SUMIF(Products_or_equipment_CDE!C:C,A87,Products_or_equipment_CDE!K:K))+(SUMIF(Products_or_equipment_CDE!C:C,A87,Products_or_equipment_CDE!V:V))+(SUMIF(Products_or_equipment_FG!C:C,A87,Products_or_equipment_FG!S:S))</f>
        <v>0</v>
      </c>
      <c r="F87" s="237">
        <f>(SUMIF(Products_or_equipment_HI!C:C,A87,Products_or_equipment_HI!G:G))+(SUMIF(Products_or_equipment_HI!C:C,A87,Products_or_equipment_HI!R:R))+(SUMIF('Products_or_equipment_J-Q'!C:C,A87,'Products_or_equipment_J-Q'!H:H))+(SUMIF('Products_or_equipment_J-Q'!C:C,A87,'Products_or_equipment_J-Q'!J:J))+(SUMIF('Products_or_equipment_J-Q'!C:C,A87,'Products_or_equipment_J-Q'!L:L))+(SUMIF('Products_or_equipment_J-Q'!C:C,A87,'Products_or_equipment_J-Q'!N:N))+(SUMIF('Products_or_equipment_J-Q'!C:C,A87,'Products_or_equipment_J-Q'!P:P))+(SUMIF('Products_or_equipment_J-Q'!C:C,A87,'Products_or_equipment_J-Q'!R:R))+(SUMIF('Products_or_equipment_J-Q'!C:C,A87,'Products_or_equipment_J-Q'!T:T))+E87</f>
        <v>0</v>
      </c>
      <c r="G87" s="240">
        <f>E87-(SUMIFS(Equip_import_use_export_gas!H:H,Equip_import_use_export_gas!C:C,A87,Equip_import_use_export_gas!G:G,"&lt;&gt;"&amp;'Reference Data'!$AM$7))-(SUMIFS(Products_or_equipment_A!I:I, Products_or_equipment_A!C:C, A87, Products_or_equipment_A!G:G,'Reference Data'!$AM$7))-(SUMIFS(Products_or_equipment_B!I:I, Products_or_equipment_B!C:C, A87, Products_or_equipment_B!G:G,'Reference Data'!$AM$7))-(SUMIFS(Products_or_equipment_CDE!I:I, Products_or_equipment_CDE!C:C, A87, Products_or_equipment_CDE!G:G,'Reference Data'!$AM$7))-(SUMIFS(Products_or_equipment_CDE!K:K, Products_or_equipment_CDE!C:C, A87, Products_or_equipment_CDE!G:G,'Reference Data'!$AM$7))-(SUMIFS(Products_or_equipment_CDE!V:V, Products_or_equipment_CDE!C:C, A87, Products_or_equipment_CDE!G:G,'Reference Data'!$AM$7))-(SUMIFS(Products_or_equipment_FG!S:S, Products_or_equipment_FG!C:C, A87, Products_or_equipment_FG!G:G,'Reference Data'!$AM$7))</f>
        <v>0</v>
      </c>
      <c r="H87" s="241">
        <f>IFERROR((C87 -(SUMIFS(Producers!Y:Y,Producers!C:C,A87,Producers!G:G,'Reference Data'!$AM$7 ))-(SUMIFS(Importers!H:H,Importers!C:C,Summary!A87,Importers!G:G,'Reference Data'!$AM$7))-(SUMIFS(Producers_and_importers_stocks!J:J,Producers_and_importers_stocks!C:C,Summary!A87,Producers_and_importers_stocks!G:G,'Reference Data'!$AM$7))+(SUMIFS(Exporters!J:J,Exporters!C:C,Summary!A87,Exporters!G:G,'Reference Data'!$AM$7))+(SUMIFS(Producers_and_importers_stocks!O:O,Producers_and_importers_stocks!C:C,Summary!A87,Producers_and_importers_stocks!G:G,'Reference Data'!$AM$7))+(SUMIFS(Importers!J:J,Importers!C:C,Summary!A87,Importers!G:G,'Reference Data'!$AM$7))                   )*(VLOOKUP(A87,'Reference Data'!$AI$7:$AJ$131,2,FALSE)),"")</f>
        <v>0</v>
      </c>
      <c r="I87" s="238">
        <f>G87*VLOOKUP(A87,'Reference Data'!$AI$7:$AJ$131,2,FALSE)</f>
        <v>0</v>
      </c>
    </row>
    <row r="88" spans="1:9" ht="16" thickBot="1">
      <c r="A88" s="276" t="s">
        <v>387</v>
      </c>
      <c r="B88" s="237">
        <f>(SUMIF(Producers!C:C,Summary!A88,Producers!Y:Y))+(SUMIF(Importers!C:C,Summary!A88,Importers!H:H))+(SUMIF(Producers_and_importers_stocks!C:C,Summary!A88,Producers_and_importers_stocks!J:J))-(SUMIF(Exporters!C:C,Summary!A88,Exporters!J:J))-(SUMIF(Producers_and_importers_stocks!C:C,Summary!A88,Producers_and_importers_stocks!O:O))   -    (SUMIF(Importers!C:C,Summary!A88,Importers!J:J))</f>
        <v>0</v>
      </c>
      <c r="C88" s="250">
        <f>IFERROR(B88-(SUMIFS(Exempt!T:T,Exempt!C:C,Summary!A88,Exempt!G:G,"&lt;&gt;no")),"")</f>
        <v>0</v>
      </c>
      <c r="D88" s="237">
        <f>(SUMIF(Producers!C:C,A88,Producers!Y:Y))+(SUMIF(Importers!C:C,A88,Importers!H:H))-(SUMIF(Exporters!C:C,A88,Exporters!J:J))+(SUMIF(Producers_and_importers_stocks!C:C,A88,Producers_and_importers_stocks!I:I))-(SUMIF(Producers_and_importers_stocks!C:C,A88,Producers_and_importers_stocks!N:N))+(SUMIF(Producers_and_importers_stocks!C:C,A88,Producers_and_importers_stocks!R:R))</f>
        <v>0</v>
      </c>
      <c r="E88" s="239">
        <f>(SUMIF(Products_or_equipment_A!C:C,A88,Products_or_equipment_A!I:I))+(SUMIF(Products_or_equipment_B!C:C,A88,Products_or_equipment_B!I:I))+(SUMIF(Products_or_equipment_CDE!C:C,A88,Products_or_equipment_CDE!I:I))+(SUMIF(Products_or_equipment_CDE!C:C,A88,Products_or_equipment_CDE!K:K))+(SUMIF(Products_or_equipment_CDE!C:C,A88,Products_or_equipment_CDE!V:V))+(SUMIF(Products_or_equipment_FG!C:C,A88,Products_or_equipment_FG!S:S))</f>
        <v>0</v>
      </c>
      <c r="F88" s="237">
        <f>(SUMIF(Products_or_equipment_HI!C:C,A88,Products_or_equipment_HI!G:G))+(SUMIF(Products_or_equipment_HI!C:C,A88,Products_or_equipment_HI!R:R))+(SUMIF('Products_or_equipment_J-Q'!C:C,A88,'Products_or_equipment_J-Q'!H:H))+(SUMIF('Products_or_equipment_J-Q'!C:C,A88,'Products_or_equipment_J-Q'!J:J))+(SUMIF('Products_or_equipment_J-Q'!C:C,A88,'Products_or_equipment_J-Q'!L:L))+(SUMIF('Products_or_equipment_J-Q'!C:C,A88,'Products_or_equipment_J-Q'!N:N))+(SUMIF('Products_or_equipment_J-Q'!C:C,A88,'Products_or_equipment_J-Q'!P:P))+(SUMIF('Products_or_equipment_J-Q'!C:C,A88,'Products_or_equipment_J-Q'!R:R))+(SUMIF('Products_or_equipment_J-Q'!C:C,A88,'Products_or_equipment_J-Q'!T:T))+E88</f>
        <v>0</v>
      </c>
      <c r="G88" s="240">
        <f>E88-(SUMIFS(Equip_import_use_export_gas!H:H,Equip_import_use_export_gas!C:C,A88,Equip_import_use_export_gas!G:G,"&lt;&gt;"&amp;'Reference Data'!$AM$7))-(SUMIFS(Products_or_equipment_A!I:I, Products_or_equipment_A!C:C, A88, Products_or_equipment_A!G:G,'Reference Data'!$AM$7))-(SUMIFS(Products_or_equipment_B!I:I, Products_or_equipment_B!C:C, A88, Products_or_equipment_B!G:G,'Reference Data'!$AM$7))-(SUMIFS(Products_or_equipment_CDE!I:I, Products_or_equipment_CDE!C:C, A88, Products_or_equipment_CDE!G:G,'Reference Data'!$AM$7))-(SUMIFS(Products_or_equipment_CDE!K:K, Products_or_equipment_CDE!C:C, A88, Products_or_equipment_CDE!G:G,'Reference Data'!$AM$7))-(SUMIFS(Products_or_equipment_CDE!V:V, Products_or_equipment_CDE!C:C, A88, Products_or_equipment_CDE!G:G,'Reference Data'!$AM$7))-(SUMIFS(Products_or_equipment_FG!S:S, Products_or_equipment_FG!C:C, A88, Products_or_equipment_FG!G:G,'Reference Data'!$AM$7))</f>
        <v>0</v>
      </c>
      <c r="H88" s="241">
        <f>IFERROR((C88 -(SUMIFS(Producers!Y:Y,Producers!C:C,A88,Producers!G:G,'Reference Data'!$AM$7 ))-(SUMIFS(Importers!H:H,Importers!C:C,Summary!A88,Importers!G:G,'Reference Data'!$AM$7))-(SUMIFS(Producers_and_importers_stocks!J:J,Producers_and_importers_stocks!C:C,Summary!A88,Producers_and_importers_stocks!G:G,'Reference Data'!$AM$7))+(SUMIFS(Exporters!J:J,Exporters!C:C,Summary!A88,Exporters!G:G,'Reference Data'!$AM$7))+(SUMIFS(Producers_and_importers_stocks!O:O,Producers_and_importers_stocks!C:C,Summary!A88,Producers_and_importers_stocks!G:G,'Reference Data'!$AM$7))+(SUMIFS(Importers!J:J,Importers!C:C,Summary!A88,Importers!G:G,'Reference Data'!$AM$7))                   )*(VLOOKUP(A88,'Reference Data'!$AI$7:$AJ$131,2,FALSE)),"")</f>
        <v>0</v>
      </c>
      <c r="I88" s="238">
        <f>G88*VLOOKUP(A88,'Reference Data'!$AI$7:$AJ$131,2,FALSE)</f>
        <v>0</v>
      </c>
    </row>
    <row r="89" spans="1:9" ht="16" thickBot="1">
      <c r="A89" s="276" t="s">
        <v>388</v>
      </c>
      <c r="B89" s="237">
        <f>(SUMIF(Producers!C:C,Summary!A89,Producers!Y:Y))+(SUMIF(Importers!C:C,Summary!A89,Importers!H:H))+(SUMIF(Producers_and_importers_stocks!C:C,Summary!A89,Producers_and_importers_stocks!J:J))-(SUMIF(Exporters!C:C,Summary!A89,Exporters!J:J))-(SUMIF(Producers_and_importers_stocks!C:C,Summary!A89,Producers_and_importers_stocks!O:O))   -    (SUMIF(Importers!C:C,Summary!A89,Importers!J:J))</f>
        <v>0</v>
      </c>
      <c r="C89" s="250">
        <f>IFERROR(B89-(SUMIFS(Exempt!T:T,Exempt!C:C,Summary!A89,Exempt!G:G,"&lt;&gt;no")),"")</f>
        <v>0</v>
      </c>
      <c r="D89" s="237">
        <f>(SUMIF(Producers!C:C,A89,Producers!Y:Y))+(SUMIF(Importers!C:C,A89,Importers!H:H))-(SUMIF(Exporters!C:C,A89,Exporters!J:J))+(SUMIF(Producers_and_importers_stocks!C:C,A89,Producers_and_importers_stocks!I:I))-(SUMIF(Producers_and_importers_stocks!C:C,A89,Producers_and_importers_stocks!N:N))+(SUMIF(Producers_and_importers_stocks!C:C,A89,Producers_and_importers_stocks!R:R))</f>
        <v>0</v>
      </c>
      <c r="E89" s="239">
        <f>(SUMIF(Products_or_equipment_A!C:C,A89,Products_or_equipment_A!I:I))+(SUMIF(Products_or_equipment_B!C:C,A89,Products_or_equipment_B!I:I))+(SUMIF(Products_or_equipment_CDE!C:C,A89,Products_or_equipment_CDE!I:I))+(SUMIF(Products_or_equipment_CDE!C:C,A89,Products_or_equipment_CDE!K:K))+(SUMIF(Products_or_equipment_CDE!C:C,A89,Products_or_equipment_CDE!V:V))+(SUMIF(Products_or_equipment_FG!C:C,A89,Products_or_equipment_FG!S:S))</f>
        <v>0</v>
      </c>
      <c r="F89" s="237">
        <f>(SUMIF(Products_or_equipment_HI!C:C,A89,Products_or_equipment_HI!G:G))+(SUMIF(Products_or_equipment_HI!C:C,A89,Products_or_equipment_HI!R:R))+(SUMIF('Products_or_equipment_J-Q'!C:C,A89,'Products_or_equipment_J-Q'!H:H))+(SUMIF('Products_or_equipment_J-Q'!C:C,A89,'Products_or_equipment_J-Q'!J:J))+(SUMIF('Products_or_equipment_J-Q'!C:C,A89,'Products_or_equipment_J-Q'!L:L))+(SUMIF('Products_or_equipment_J-Q'!C:C,A89,'Products_or_equipment_J-Q'!N:N))+(SUMIF('Products_or_equipment_J-Q'!C:C,A89,'Products_or_equipment_J-Q'!P:P))+(SUMIF('Products_or_equipment_J-Q'!C:C,A89,'Products_or_equipment_J-Q'!R:R))+(SUMIF('Products_or_equipment_J-Q'!C:C,A89,'Products_or_equipment_J-Q'!T:T))+E89</f>
        <v>0</v>
      </c>
      <c r="G89" s="240">
        <f>E89-(SUMIFS(Equip_import_use_export_gas!H:H,Equip_import_use_export_gas!C:C,A89,Equip_import_use_export_gas!G:G,"&lt;&gt;"&amp;'Reference Data'!$AM$7))-(SUMIFS(Products_or_equipment_A!I:I, Products_or_equipment_A!C:C, A89, Products_or_equipment_A!G:G,'Reference Data'!$AM$7))-(SUMIFS(Products_or_equipment_B!I:I, Products_or_equipment_B!C:C, A89, Products_or_equipment_B!G:G,'Reference Data'!$AM$7))-(SUMIFS(Products_or_equipment_CDE!I:I, Products_or_equipment_CDE!C:C, A89, Products_or_equipment_CDE!G:G,'Reference Data'!$AM$7))-(SUMIFS(Products_or_equipment_CDE!K:K, Products_or_equipment_CDE!C:C, A89, Products_or_equipment_CDE!G:G,'Reference Data'!$AM$7))-(SUMIFS(Products_or_equipment_CDE!V:V, Products_or_equipment_CDE!C:C, A89, Products_or_equipment_CDE!G:G,'Reference Data'!$AM$7))-(SUMIFS(Products_or_equipment_FG!S:S, Products_or_equipment_FG!C:C, A89, Products_or_equipment_FG!G:G,'Reference Data'!$AM$7))</f>
        <v>0</v>
      </c>
      <c r="H89" s="241">
        <f>IFERROR((C89 -(SUMIFS(Producers!Y:Y,Producers!C:C,A89,Producers!G:G,'Reference Data'!$AM$7 ))-(SUMIFS(Importers!H:H,Importers!C:C,Summary!A89,Importers!G:G,'Reference Data'!$AM$7))-(SUMIFS(Producers_and_importers_stocks!J:J,Producers_and_importers_stocks!C:C,Summary!A89,Producers_and_importers_stocks!G:G,'Reference Data'!$AM$7))+(SUMIFS(Exporters!J:J,Exporters!C:C,Summary!A89,Exporters!G:G,'Reference Data'!$AM$7))+(SUMIFS(Producers_and_importers_stocks!O:O,Producers_and_importers_stocks!C:C,Summary!A89,Producers_and_importers_stocks!G:G,'Reference Data'!$AM$7))+(SUMIFS(Importers!J:J,Importers!C:C,Summary!A89,Importers!G:G,'Reference Data'!$AM$7))                   )*(VLOOKUP(A89,'Reference Data'!$AI$7:$AJ$131,2,FALSE)),"")</f>
        <v>0</v>
      </c>
      <c r="I89" s="238">
        <f>G89*VLOOKUP(A89,'Reference Data'!$AI$7:$AJ$131,2,FALSE)</f>
        <v>0</v>
      </c>
    </row>
    <row r="90" spans="1:9" ht="16" thickBot="1">
      <c r="A90" s="276" t="s">
        <v>389</v>
      </c>
      <c r="B90" s="237">
        <f>(SUMIF(Producers!C:C,Summary!A90,Producers!Y:Y))+(SUMIF(Importers!C:C,Summary!A90,Importers!H:H))+(SUMIF(Producers_and_importers_stocks!C:C,Summary!A90,Producers_and_importers_stocks!J:J))-(SUMIF(Exporters!C:C,Summary!A90,Exporters!J:J))-(SUMIF(Producers_and_importers_stocks!C:C,Summary!A90,Producers_and_importers_stocks!O:O))   -    (SUMIF(Importers!C:C,Summary!A90,Importers!J:J))</f>
        <v>0</v>
      </c>
      <c r="C90" s="250">
        <f>IFERROR(B90-(SUMIFS(Exempt!T:T,Exempt!C:C,Summary!A90,Exempt!G:G,"&lt;&gt;no")),"")</f>
        <v>0</v>
      </c>
      <c r="D90" s="237">
        <f>(SUMIF(Producers!C:C,A90,Producers!Y:Y))+(SUMIF(Importers!C:C,A90,Importers!H:H))-(SUMIF(Exporters!C:C,A90,Exporters!J:J))+(SUMIF(Producers_and_importers_stocks!C:C,A90,Producers_and_importers_stocks!I:I))-(SUMIF(Producers_and_importers_stocks!C:C,A90,Producers_and_importers_stocks!N:N))+(SUMIF(Producers_and_importers_stocks!C:C,A90,Producers_and_importers_stocks!R:R))</f>
        <v>0</v>
      </c>
      <c r="E90" s="239">
        <f>(SUMIF(Products_or_equipment_A!C:C,A90,Products_or_equipment_A!I:I))+(SUMIF(Products_or_equipment_B!C:C,A90,Products_or_equipment_B!I:I))+(SUMIF(Products_or_equipment_CDE!C:C,A90,Products_or_equipment_CDE!I:I))+(SUMIF(Products_or_equipment_CDE!C:C,A90,Products_or_equipment_CDE!K:K))+(SUMIF(Products_or_equipment_CDE!C:C,A90,Products_or_equipment_CDE!V:V))+(SUMIF(Products_or_equipment_FG!C:C,A90,Products_or_equipment_FG!S:S))</f>
        <v>0</v>
      </c>
      <c r="F90" s="237">
        <f>(SUMIF(Products_or_equipment_HI!C:C,A90,Products_or_equipment_HI!G:G))+(SUMIF(Products_or_equipment_HI!C:C,A90,Products_or_equipment_HI!R:R))+(SUMIF('Products_or_equipment_J-Q'!C:C,A90,'Products_or_equipment_J-Q'!H:H))+(SUMIF('Products_or_equipment_J-Q'!C:C,A90,'Products_or_equipment_J-Q'!J:J))+(SUMIF('Products_or_equipment_J-Q'!C:C,A90,'Products_or_equipment_J-Q'!L:L))+(SUMIF('Products_or_equipment_J-Q'!C:C,A90,'Products_or_equipment_J-Q'!N:N))+(SUMIF('Products_or_equipment_J-Q'!C:C,A90,'Products_or_equipment_J-Q'!P:P))+(SUMIF('Products_or_equipment_J-Q'!C:C,A90,'Products_or_equipment_J-Q'!R:R))+(SUMIF('Products_or_equipment_J-Q'!C:C,A90,'Products_or_equipment_J-Q'!T:T))+E90</f>
        <v>0</v>
      </c>
      <c r="G90" s="240">
        <f>E90-(SUMIFS(Equip_import_use_export_gas!H:H,Equip_import_use_export_gas!C:C,A90,Equip_import_use_export_gas!G:G,"&lt;&gt;"&amp;'Reference Data'!$AM$7))-(SUMIFS(Products_or_equipment_A!I:I, Products_or_equipment_A!C:C, A90, Products_or_equipment_A!G:G,'Reference Data'!$AM$7))-(SUMIFS(Products_or_equipment_B!I:I, Products_or_equipment_B!C:C, A90, Products_or_equipment_B!G:G,'Reference Data'!$AM$7))-(SUMIFS(Products_or_equipment_CDE!I:I, Products_or_equipment_CDE!C:C, A90, Products_or_equipment_CDE!G:G,'Reference Data'!$AM$7))-(SUMIFS(Products_or_equipment_CDE!K:K, Products_or_equipment_CDE!C:C, A90, Products_or_equipment_CDE!G:G,'Reference Data'!$AM$7))-(SUMIFS(Products_or_equipment_CDE!V:V, Products_or_equipment_CDE!C:C, A90, Products_or_equipment_CDE!G:G,'Reference Data'!$AM$7))-(SUMIFS(Products_or_equipment_FG!S:S, Products_or_equipment_FG!C:C, A90, Products_or_equipment_FG!G:G,'Reference Data'!$AM$7))</f>
        <v>0</v>
      </c>
      <c r="H90" s="241">
        <f>IFERROR((C90 -(SUMIFS(Producers!Y:Y,Producers!C:C,A90,Producers!G:G,'Reference Data'!$AM$7 ))-(SUMIFS(Importers!H:H,Importers!C:C,Summary!A90,Importers!G:G,'Reference Data'!$AM$7))-(SUMIFS(Producers_and_importers_stocks!J:J,Producers_and_importers_stocks!C:C,Summary!A90,Producers_and_importers_stocks!G:G,'Reference Data'!$AM$7))+(SUMIFS(Exporters!J:J,Exporters!C:C,Summary!A90,Exporters!G:G,'Reference Data'!$AM$7))+(SUMIFS(Producers_and_importers_stocks!O:O,Producers_and_importers_stocks!C:C,Summary!A90,Producers_and_importers_stocks!G:G,'Reference Data'!$AM$7))+(SUMIFS(Importers!J:J,Importers!C:C,Summary!A90,Importers!G:G,'Reference Data'!$AM$7))                   )*(VLOOKUP(A90,'Reference Data'!$AI$7:$AJ$131,2,FALSE)),"")</f>
        <v>0</v>
      </c>
      <c r="I90" s="238">
        <f>G90*VLOOKUP(A90,'Reference Data'!$AI$7:$AJ$131,2,FALSE)</f>
        <v>0</v>
      </c>
    </row>
    <row r="91" spans="1:9" ht="16" thickBot="1">
      <c r="A91" s="276" t="s">
        <v>390</v>
      </c>
      <c r="B91" s="237">
        <f>(SUMIF(Producers!C:C,Summary!A91,Producers!Y:Y))+(SUMIF(Importers!C:C,Summary!A91,Importers!H:H))+(SUMIF(Producers_and_importers_stocks!C:C,Summary!A91,Producers_and_importers_stocks!J:J))-(SUMIF(Exporters!C:C,Summary!A91,Exporters!J:J))-(SUMIF(Producers_and_importers_stocks!C:C,Summary!A91,Producers_and_importers_stocks!O:O))   -    (SUMIF(Importers!C:C,Summary!A91,Importers!J:J))</f>
        <v>0</v>
      </c>
      <c r="C91" s="250">
        <f>IFERROR(B91-(SUMIFS(Exempt!T:T,Exempt!C:C,Summary!A91,Exempt!G:G,"&lt;&gt;no")),"")</f>
        <v>0</v>
      </c>
      <c r="D91" s="237">
        <f>(SUMIF(Producers!C:C,A91,Producers!Y:Y))+(SUMIF(Importers!C:C,A91,Importers!H:H))-(SUMIF(Exporters!C:C,A91,Exporters!J:J))+(SUMIF(Producers_and_importers_stocks!C:C,A91,Producers_and_importers_stocks!I:I))-(SUMIF(Producers_and_importers_stocks!C:C,A91,Producers_and_importers_stocks!N:N))+(SUMIF(Producers_and_importers_stocks!C:C,A91,Producers_and_importers_stocks!R:R))</f>
        <v>0</v>
      </c>
      <c r="E91" s="239">
        <f>(SUMIF(Products_or_equipment_A!C:C,A91,Products_or_equipment_A!I:I))+(SUMIF(Products_or_equipment_B!C:C,A91,Products_or_equipment_B!I:I))+(SUMIF(Products_or_equipment_CDE!C:C,A91,Products_or_equipment_CDE!I:I))+(SUMIF(Products_or_equipment_CDE!C:C,A91,Products_or_equipment_CDE!K:K))+(SUMIF(Products_or_equipment_CDE!C:C,A91,Products_or_equipment_CDE!V:V))+(SUMIF(Products_or_equipment_FG!C:C,A91,Products_or_equipment_FG!S:S))</f>
        <v>0</v>
      </c>
      <c r="F91" s="237">
        <f>(SUMIF(Products_or_equipment_HI!C:C,A91,Products_or_equipment_HI!G:G))+(SUMIF(Products_or_equipment_HI!C:C,A91,Products_or_equipment_HI!R:R))+(SUMIF('Products_or_equipment_J-Q'!C:C,A91,'Products_or_equipment_J-Q'!H:H))+(SUMIF('Products_or_equipment_J-Q'!C:C,A91,'Products_or_equipment_J-Q'!J:J))+(SUMIF('Products_or_equipment_J-Q'!C:C,A91,'Products_or_equipment_J-Q'!L:L))+(SUMIF('Products_or_equipment_J-Q'!C:C,A91,'Products_or_equipment_J-Q'!N:N))+(SUMIF('Products_or_equipment_J-Q'!C:C,A91,'Products_or_equipment_J-Q'!P:P))+(SUMIF('Products_or_equipment_J-Q'!C:C,A91,'Products_or_equipment_J-Q'!R:R))+(SUMIF('Products_or_equipment_J-Q'!C:C,A91,'Products_or_equipment_J-Q'!T:T))+E91</f>
        <v>0</v>
      </c>
      <c r="G91" s="240">
        <f>E91-(SUMIFS(Equip_import_use_export_gas!H:H,Equip_import_use_export_gas!C:C,A91,Equip_import_use_export_gas!G:G,"&lt;&gt;"&amp;'Reference Data'!$AM$7))-(SUMIFS(Products_or_equipment_A!I:I, Products_or_equipment_A!C:C, A91, Products_or_equipment_A!G:G,'Reference Data'!$AM$7))-(SUMIFS(Products_or_equipment_B!I:I, Products_or_equipment_B!C:C, A91, Products_or_equipment_B!G:G,'Reference Data'!$AM$7))-(SUMIFS(Products_or_equipment_CDE!I:I, Products_or_equipment_CDE!C:C, A91, Products_or_equipment_CDE!G:G,'Reference Data'!$AM$7))-(SUMIFS(Products_or_equipment_CDE!K:K, Products_or_equipment_CDE!C:C, A91, Products_or_equipment_CDE!G:G,'Reference Data'!$AM$7))-(SUMIFS(Products_or_equipment_CDE!V:V, Products_or_equipment_CDE!C:C, A91, Products_or_equipment_CDE!G:G,'Reference Data'!$AM$7))-(SUMIFS(Products_or_equipment_FG!S:S, Products_or_equipment_FG!C:C, A91, Products_or_equipment_FG!G:G,'Reference Data'!$AM$7))</f>
        <v>0</v>
      </c>
      <c r="H91" s="241">
        <f>IFERROR((C91 -(SUMIFS(Producers!Y:Y,Producers!C:C,A91,Producers!G:G,'Reference Data'!$AM$7 ))-(SUMIFS(Importers!H:H,Importers!C:C,Summary!A91,Importers!G:G,'Reference Data'!$AM$7))-(SUMIFS(Producers_and_importers_stocks!J:J,Producers_and_importers_stocks!C:C,Summary!A91,Producers_and_importers_stocks!G:G,'Reference Data'!$AM$7))+(SUMIFS(Exporters!J:J,Exporters!C:C,Summary!A91,Exporters!G:G,'Reference Data'!$AM$7))+(SUMIFS(Producers_and_importers_stocks!O:O,Producers_and_importers_stocks!C:C,Summary!A91,Producers_and_importers_stocks!G:G,'Reference Data'!$AM$7))+(SUMIFS(Importers!J:J,Importers!C:C,Summary!A91,Importers!G:G,'Reference Data'!$AM$7))                   )*(VLOOKUP(A91,'Reference Data'!$AI$7:$AJ$131,2,FALSE)),"")</f>
        <v>0</v>
      </c>
      <c r="I91" s="238">
        <f>G91*VLOOKUP(A91,'Reference Data'!$AI$7:$AJ$131,2,FALSE)</f>
        <v>0</v>
      </c>
    </row>
    <row r="92" spans="1:9" ht="16" thickBot="1">
      <c r="A92" s="276" t="s">
        <v>391</v>
      </c>
      <c r="B92" s="237">
        <f>(SUMIF(Producers!C:C,Summary!A92,Producers!Y:Y))+(SUMIF(Importers!C:C,Summary!A92,Importers!H:H))+(SUMIF(Producers_and_importers_stocks!C:C,Summary!A92,Producers_and_importers_stocks!J:J))-(SUMIF(Exporters!C:C,Summary!A92,Exporters!J:J))-(SUMIF(Producers_and_importers_stocks!C:C,Summary!A92,Producers_and_importers_stocks!O:O))   -    (SUMIF(Importers!C:C,Summary!A92,Importers!J:J))</f>
        <v>0</v>
      </c>
      <c r="C92" s="250">
        <f>IFERROR(B92-(SUMIFS(Exempt!T:T,Exempt!C:C,Summary!A92,Exempt!G:G,"&lt;&gt;no")),"")</f>
        <v>0</v>
      </c>
      <c r="D92" s="237">
        <f>(SUMIF(Producers!C:C,A92,Producers!Y:Y))+(SUMIF(Importers!C:C,A92,Importers!H:H))-(SUMIF(Exporters!C:C,A92,Exporters!J:J))+(SUMIF(Producers_and_importers_stocks!C:C,A92,Producers_and_importers_stocks!I:I))-(SUMIF(Producers_and_importers_stocks!C:C,A92,Producers_and_importers_stocks!N:N))+(SUMIF(Producers_and_importers_stocks!C:C,A92,Producers_and_importers_stocks!R:R))</f>
        <v>0</v>
      </c>
      <c r="E92" s="239">
        <f>(SUMIF(Products_or_equipment_A!C:C,A92,Products_or_equipment_A!I:I))+(SUMIF(Products_or_equipment_B!C:C,A92,Products_or_equipment_B!I:I))+(SUMIF(Products_or_equipment_CDE!C:C,A92,Products_or_equipment_CDE!I:I))+(SUMIF(Products_or_equipment_CDE!C:C,A92,Products_or_equipment_CDE!K:K))+(SUMIF(Products_or_equipment_CDE!C:C,A92,Products_or_equipment_CDE!V:V))+(SUMIF(Products_or_equipment_FG!C:C,A92,Products_or_equipment_FG!S:S))</f>
        <v>0</v>
      </c>
      <c r="F92" s="237">
        <f>(SUMIF(Products_or_equipment_HI!C:C,A92,Products_or_equipment_HI!G:G))+(SUMIF(Products_or_equipment_HI!C:C,A92,Products_or_equipment_HI!R:R))+(SUMIF('Products_or_equipment_J-Q'!C:C,A92,'Products_or_equipment_J-Q'!H:H))+(SUMIF('Products_or_equipment_J-Q'!C:C,A92,'Products_or_equipment_J-Q'!J:J))+(SUMIF('Products_or_equipment_J-Q'!C:C,A92,'Products_or_equipment_J-Q'!L:L))+(SUMIF('Products_or_equipment_J-Q'!C:C,A92,'Products_or_equipment_J-Q'!N:N))+(SUMIF('Products_or_equipment_J-Q'!C:C,A92,'Products_or_equipment_J-Q'!P:P))+(SUMIF('Products_or_equipment_J-Q'!C:C,A92,'Products_or_equipment_J-Q'!R:R))+(SUMIF('Products_or_equipment_J-Q'!C:C,A92,'Products_or_equipment_J-Q'!T:T))+E92</f>
        <v>0</v>
      </c>
      <c r="G92" s="240">
        <f>E92-(SUMIFS(Equip_import_use_export_gas!H:H,Equip_import_use_export_gas!C:C,A92,Equip_import_use_export_gas!G:G,"&lt;&gt;"&amp;'Reference Data'!$AM$7))-(SUMIFS(Products_or_equipment_A!I:I, Products_or_equipment_A!C:C, A92, Products_or_equipment_A!G:G,'Reference Data'!$AM$7))-(SUMIFS(Products_or_equipment_B!I:I, Products_or_equipment_B!C:C, A92, Products_or_equipment_B!G:G,'Reference Data'!$AM$7))-(SUMIFS(Products_or_equipment_CDE!I:I, Products_or_equipment_CDE!C:C, A92, Products_or_equipment_CDE!G:G,'Reference Data'!$AM$7))-(SUMIFS(Products_or_equipment_CDE!K:K, Products_or_equipment_CDE!C:C, A92, Products_or_equipment_CDE!G:G,'Reference Data'!$AM$7))-(SUMIFS(Products_or_equipment_CDE!V:V, Products_or_equipment_CDE!C:C, A92, Products_or_equipment_CDE!G:G,'Reference Data'!$AM$7))-(SUMIFS(Products_or_equipment_FG!S:S, Products_or_equipment_FG!C:C, A92, Products_or_equipment_FG!G:G,'Reference Data'!$AM$7))</f>
        <v>0</v>
      </c>
      <c r="H92" s="241">
        <f>IFERROR((C92 -(SUMIFS(Producers!Y:Y,Producers!C:C,A92,Producers!G:G,'Reference Data'!$AM$7 ))-(SUMIFS(Importers!H:H,Importers!C:C,Summary!A92,Importers!G:G,'Reference Data'!$AM$7))-(SUMIFS(Producers_and_importers_stocks!J:J,Producers_and_importers_stocks!C:C,Summary!A92,Producers_and_importers_stocks!G:G,'Reference Data'!$AM$7))+(SUMIFS(Exporters!J:J,Exporters!C:C,Summary!A92,Exporters!G:G,'Reference Data'!$AM$7))+(SUMIFS(Producers_and_importers_stocks!O:O,Producers_and_importers_stocks!C:C,Summary!A92,Producers_and_importers_stocks!G:G,'Reference Data'!$AM$7))+(SUMIFS(Importers!J:J,Importers!C:C,Summary!A92,Importers!G:G,'Reference Data'!$AM$7))                   )*(VLOOKUP(A92,'Reference Data'!$AI$7:$AJ$131,2,FALSE)),"")</f>
        <v>0</v>
      </c>
      <c r="I92" s="238">
        <f>G92*VLOOKUP(A92,'Reference Data'!$AI$7:$AJ$131,2,FALSE)</f>
        <v>0</v>
      </c>
    </row>
    <row r="93" spans="1:9" ht="16" thickBot="1">
      <c r="A93" s="276" t="s">
        <v>392</v>
      </c>
      <c r="B93" s="237">
        <f>(SUMIF(Producers!C:C,Summary!A93,Producers!Y:Y))+(SUMIF(Importers!C:C,Summary!A93,Importers!H:H))+(SUMIF(Producers_and_importers_stocks!C:C,Summary!A93,Producers_and_importers_stocks!J:J))-(SUMIF(Exporters!C:C,Summary!A93,Exporters!J:J))-(SUMIF(Producers_and_importers_stocks!C:C,Summary!A93,Producers_and_importers_stocks!O:O))   -    (SUMIF(Importers!C:C,Summary!A93,Importers!J:J))</f>
        <v>0</v>
      </c>
      <c r="C93" s="250">
        <f>IFERROR(B93-(SUMIFS(Exempt!T:T,Exempt!C:C,Summary!A93,Exempt!G:G,"&lt;&gt;no")),"")</f>
        <v>0</v>
      </c>
      <c r="D93" s="237">
        <f>(SUMIF(Producers!C:C,A93,Producers!Y:Y))+(SUMIF(Importers!C:C,A93,Importers!H:H))-(SUMIF(Exporters!C:C,A93,Exporters!J:J))+(SUMIF(Producers_and_importers_stocks!C:C,A93,Producers_and_importers_stocks!I:I))-(SUMIF(Producers_and_importers_stocks!C:C,A93,Producers_and_importers_stocks!N:N))+(SUMIF(Producers_and_importers_stocks!C:C,A93,Producers_and_importers_stocks!R:R))</f>
        <v>0</v>
      </c>
      <c r="E93" s="239">
        <f>(SUMIF(Products_or_equipment_A!C:C,A93,Products_or_equipment_A!I:I))+(SUMIF(Products_or_equipment_B!C:C,A93,Products_or_equipment_B!I:I))+(SUMIF(Products_or_equipment_CDE!C:C,A93,Products_or_equipment_CDE!I:I))+(SUMIF(Products_or_equipment_CDE!C:C,A93,Products_or_equipment_CDE!K:K))+(SUMIF(Products_or_equipment_CDE!C:C,A93,Products_or_equipment_CDE!V:V))+(SUMIF(Products_or_equipment_FG!C:C,A93,Products_or_equipment_FG!S:S))</f>
        <v>0</v>
      </c>
      <c r="F93" s="237">
        <f>(SUMIF(Products_or_equipment_HI!C:C,A93,Products_or_equipment_HI!G:G))+(SUMIF(Products_or_equipment_HI!C:C,A93,Products_or_equipment_HI!R:R))+(SUMIF('Products_or_equipment_J-Q'!C:C,A93,'Products_or_equipment_J-Q'!H:H))+(SUMIF('Products_or_equipment_J-Q'!C:C,A93,'Products_or_equipment_J-Q'!J:J))+(SUMIF('Products_or_equipment_J-Q'!C:C,A93,'Products_or_equipment_J-Q'!L:L))+(SUMIF('Products_or_equipment_J-Q'!C:C,A93,'Products_or_equipment_J-Q'!N:N))+(SUMIF('Products_or_equipment_J-Q'!C:C,A93,'Products_or_equipment_J-Q'!P:P))+(SUMIF('Products_or_equipment_J-Q'!C:C,A93,'Products_or_equipment_J-Q'!R:R))+(SUMIF('Products_or_equipment_J-Q'!C:C,A93,'Products_or_equipment_J-Q'!T:T))+E93</f>
        <v>0</v>
      </c>
      <c r="G93" s="240">
        <f>E93-(SUMIFS(Equip_import_use_export_gas!H:H,Equip_import_use_export_gas!C:C,A93,Equip_import_use_export_gas!G:G,"&lt;&gt;"&amp;'Reference Data'!$AM$7))-(SUMIFS(Products_or_equipment_A!I:I, Products_or_equipment_A!C:C, A93, Products_or_equipment_A!G:G,'Reference Data'!$AM$7))-(SUMIFS(Products_or_equipment_B!I:I, Products_or_equipment_B!C:C, A93, Products_or_equipment_B!G:G,'Reference Data'!$AM$7))-(SUMIFS(Products_or_equipment_CDE!I:I, Products_or_equipment_CDE!C:C, A93, Products_or_equipment_CDE!G:G,'Reference Data'!$AM$7))-(SUMIFS(Products_or_equipment_CDE!K:K, Products_or_equipment_CDE!C:C, A93, Products_or_equipment_CDE!G:G,'Reference Data'!$AM$7))-(SUMIFS(Products_or_equipment_CDE!V:V, Products_or_equipment_CDE!C:C, A93, Products_or_equipment_CDE!G:G,'Reference Data'!$AM$7))-(SUMIFS(Products_or_equipment_FG!S:S, Products_or_equipment_FG!C:C, A93, Products_or_equipment_FG!G:G,'Reference Data'!$AM$7))</f>
        <v>0</v>
      </c>
      <c r="H93" s="241">
        <f>IFERROR((C93 -(SUMIFS(Producers!Y:Y,Producers!C:C,A93,Producers!G:G,'Reference Data'!$AM$7 ))-(SUMIFS(Importers!H:H,Importers!C:C,Summary!A93,Importers!G:G,'Reference Data'!$AM$7))-(SUMIFS(Producers_and_importers_stocks!J:J,Producers_and_importers_stocks!C:C,Summary!A93,Producers_and_importers_stocks!G:G,'Reference Data'!$AM$7))+(SUMIFS(Exporters!J:J,Exporters!C:C,Summary!A93,Exporters!G:G,'Reference Data'!$AM$7))+(SUMIFS(Producers_and_importers_stocks!O:O,Producers_and_importers_stocks!C:C,Summary!A93,Producers_and_importers_stocks!G:G,'Reference Data'!$AM$7))+(SUMIFS(Importers!J:J,Importers!C:C,Summary!A93,Importers!G:G,'Reference Data'!$AM$7))                   )*(VLOOKUP(A93,'Reference Data'!$AI$7:$AJ$131,2,FALSE)),"")</f>
        <v>0</v>
      </c>
      <c r="I93" s="238">
        <f>G93*VLOOKUP(A93,'Reference Data'!$AI$7:$AJ$131,2,FALSE)</f>
        <v>0</v>
      </c>
    </row>
    <row r="94" spans="1:9" ht="16" thickBot="1">
      <c r="A94" s="276" t="s">
        <v>393</v>
      </c>
      <c r="B94" s="237">
        <f>(SUMIF(Producers!C:C,Summary!A94,Producers!Y:Y))+(SUMIF(Importers!C:C,Summary!A94,Importers!H:H))+(SUMIF(Producers_and_importers_stocks!C:C,Summary!A94,Producers_and_importers_stocks!J:J))-(SUMIF(Exporters!C:C,Summary!A94,Exporters!J:J))-(SUMIF(Producers_and_importers_stocks!C:C,Summary!A94,Producers_and_importers_stocks!O:O))   -    (SUMIF(Importers!C:C,Summary!A94,Importers!J:J))</f>
        <v>0</v>
      </c>
      <c r="C94" s="250">
        <f>IFERROR(B94-(SUMIFS(Exempt!T:T,Exempt!C:C,Summary!A94,Exempt!G:G,"&lt;&gt;no")),"")</f>
        <v>0</v>
      </c>
      <c r="D94" s="237">
        <f>(SUMIF(Producers!C:C,A94,Producers!Y:Y))+(SUMIF(Importers!C:C,A94,Importers!H:H))-(SUMIF(Exporters!C:C,A94,Exporters!J:J))+(SUMIF(Producers_and_importers_stocks!C:C,A94,Producers_and_importers_stocks!I:I))-(SUMIF(Producers_and_importers_stocks!C:C,A94,Producers_and_importers_stocks!N:N))+(SUMIF(Producers_and_importers_stocks!C:C,A94,Producers_and_importers_stocks!R:R))</f>
        <v>0</v>
      </c>
      <c r="E94" s="239">
        <f>(SUMIF(Products_or_equipment_A!C:C,A94,Products_or_equipment_A!I:I))+(SUMIF(Products_or_equipment_B!C:C,A94,Products_or_equipment_B!I:I))+(SUMIF(Products_or_equipment_CDE!C:C,A94,Products_or_equipment_CDE!I:I))+(SUMIF(Products_or_equipment_CDE!C:C,A94,Products_or_equipment_CDE!K:K))+(SUMIF(Products_or_equipment_CDE!C:C,A94,Products_or_equipment_CDE!V:V))+(SUMIF(Products_or_equipment_FG!C:C,A94,Products_or_equipment_FG!S:S))</f>
        <v>0</v>
      </c>
      <c r="F94" s="237">
        <f>(SUMIF(Products_or_equipment_HI!C:C,A94,Products_or_equipment_HI!G:G))+(SUMIF(Products_or_equipment_HI!C:C,A94,Products_or_equipment_HI!R:R))+(SUMIF('Products_or_equipment_J-Q'!C:C,A94,'Products_or_equipment_J-Q'!H:H))+(SUMIF('Products_or_equipment_J-Q'!C:C,A94,'Products_or_equipment_J-Q'!J:J))+(SUMIF('Products_or_equipment_J-Q'!C:C,A94,'Products_or_equipment_J-Q'!L:L))+(SUMIF('Products_or_equipment_J-Q'!C:C,A94,'Products_or_equipment_J-Q'!N:N))+(SUMIF('Products_or_equipment_J-Q'!C:C,A94,'Products_or_equipment_J-Q'!P:P))+(SUMIF('Products_or_equipment_J-Q'!C:C,A94,'Products_or_equipment_J-Q'!R:R))+(SUMIF('Products_or_equipment_J-Q'!C:C,A94,'Products_or_equipment_J-Q'!T:T))+E94</f>
        <v>0</v>
      </c>
      <c r="G94" s="240">
        <f>E94-(SUMIFS(Equip_import_use_export_gas!H:H,Equip_import_use_export_gas!C:C,A94,Equip_import_use_export_gas!G:G,"&lt;&gt;"&amp;'Reference Data'!$AM$7))-(SUMIFS(Products_or_equipment_A!I:I, Products_or_equipment_A!C:C, A94, Products_or_equipment_A!G:G,'Reference Data'!$AM$7))-(SUMIFS(Products_or_equipment_B!I:I, Products_or_equipment_B!C:C, A94, Products_or_equipment_B!G:G,'Reference Data'!$AM$7))-(SUMIFS(Products_or_equipment_CDE!I:I, Products_or_equipment_CDE!C:C, A94, Products_or_equipment_CDE!G:G,'Reference Data'!$AM$7))-(SUMIFS(Products_or_equipment_CDE!K:K, Products_or_equipment_CDE!C:C, A94, Products_or_equipment_CDE!G:G,'Reference Data'!$AM$7))-(SUMIFS(Products_or_equipment_CDE!V:V, Products_or_equipment_CDE!C:C, A94, Products_or_equipment_CDE!G:G,'Reference Data'!$AM$7))-(SUMIFS(Products_or_equipment_FG!S:S, Products_or_equipment_FG!C:C, A94, Products_or_equipment_FG!G:G,'Reference Data'!$AM$7))</f>
        <v>0</v>
      </c>
      <c r="H94" s="241">
        <f>IFERROR((C94 -(SUMIFS(Producers!Y:Y,Producers!C:C,A94,Producers!G:G,'Reference Data'!$AM$7 ))-(SUMIFS(Importers!H:H,Importers!C:C,Summary!A94,Importers!G:G,'Reference Data'!$AM$7))-(SUMIFS(Producers_and_importers_stocks!J:J,Producers_and_importers_stocks!C:C,Summary!A94,Producers_and_importers_stocks!G:G,'Reference Data'!$AM$7))+(SUMIFS(Exporters!J:J,Exporters!C:C,Summary!A94,Exporters!G:G,'Reference Data'!$AM$7))+(SUMIFS(Producers_and_importers_stocks!O:O,Producers_and_importers_stocks!C:C,Summary!A94,Producers_and_importers_stocks!G:G,'Reference Data'!$AM$7))+(SUMIFS(Importers!J:J,Importers!C:C,Summary!A94,Importers!G:G,'Reference Data'!$AM$7))                   )*(VLOOKUP(A94,'Reference Data'!$AI$7:$AJ$131,2,FALSE)),"")</f>
        <v>0</v>
      </c>
      <c r="I94" s="238">
        <f>G94*VLOOKUP(A94,'Reference Data'!$AI$7:$AJ$131,2,FALSE)</f>
        <v>0</v>
      </c>
    </row>
    <row r="95" spans="1:9" ht="16" thickBot="1">
      <c r="A95" s="276" t="s">
        <v>394</v>
      </c>
      <c r="B95" s="237">
        <f>(SUMIF(Producers!C:C,Summary!A95,Producers!Y:Y))+(SUMIF(Importers!C:C,Summary!A95,Importers!H:H))+(SUMIF(Producers_and_importers_stocks!C:C,Summary!A95,Producers_and_importers_stocks!J:J))-(SUMIF(Exporters!C:C,Summary!A95,Exporters!J:J))-(SUMIF(Producers_and_importers_stocks!C:C,Summary!A95,Producers_and_importers_stocks!O:O))   -    (SUMIF(Importers!C:C,Summary!A95,Importers!J:J))</f>
        <v>0</v>
      </c>
      <c r="C95" s="250">
        <f>IFERROR(B95-(SUMIFS(Exempt!T:T,Exempt!C:C,Summary!A95,Exempt!G:G,"&lt;&gt;no")),"")</f>
        <v>0</v>
      </c>
      <c r="D95" s="237">
        <f>(SUMIF(Producers!C:C,A95,Producers!Y:Y))+(SUMIF(Importers!C:C,A95,Importers!H:H))-(SUMIF(Exporters!C:C,A95,Exporters!J:J))+(SUMIF(Producers_and_importers_stocks!C:C,A95,Producers_and_importers_stocks!I:I))-(SUMIF(Producers_and_importers_stocks!C:C,A95,Producers_and_importers_stocks!N:N))+(SUMIF(Producers_and_importers_stocks!C:C,A95,Producers_and_importers_stocks!R:R))</f>
        <v>0</v>
      </c>
      <c r="E95" s="239">
        <f>(SUMIF(Products_or_equipment_A!C:C,A95,Products_or_equipment_A!I:I))+(SUMIF(Products_or_equipment_B!C:C,A95,Products_or_equipment_B!I:I))+(SUMIF(Products_or_equipment_CDE!C:C,A95,Products_or_equipment_CDE!I:I))+(SUMIF(Products_or_equipment_CDE!C:C,A95,Products_or_equipment_CDE!K:K))+(SUMIF(Products_or_equipment_CDE!C:C,A95,Products_or_equipment_CDE!V:V))+(SUMIF(Products_or_equipment_FG!C:C,A95,Products_or_equipment_FG!S:S))</f>
        <v>0</v>
      </c>
      <c r="F95" s="237">
        <f>(SUMIF(Products_or_equipment_HI!C:C,A95,Products_or_equipment_HI!G:G))+(SUMIF(Products_or_equipment_HI!C:C,A95,Products_or_equipment_HI!R:R))+(SUMIF('Products_or_equipment_J-Q'!C:C,A95,'Products_or_equipment_J-Q'!H:H))+(SUMIF('Products_or_equipment_J-Q'!C:C,A95,'Products_or_equipment_J-Q'!J:J))+(SUMIF('Products_or_equipment_J-Q'!C:C,A95,'Products_or_equipment_J-Q'!L:L))+(SUMIF('Products_or_equipment_J-Q'!C:C,A95,'Products_or_equipment_J-Q'!N:N))+(SUMIF('Products_or_equipment_J-Q'!C:C,A95,'Products_or_equipment_J-Q'!P:P))+(SUMIF('Products_or_equipment_J-Q'!C:C,A95,'Products_or_equipment_J-Q'!R:R))+(SUMIF('Products_or_equipment_J-Q'!C:C,A95,'Products_or_equipment_J-Q'!T:T))+E95</f>
        <v>0</v>
      </c>
      <c r="G95" s="240">
        <f>E95-(SUMIFS(Equip_import_use_export_gas!H:H,Equip_import_use_export_gas!C:C,A95,Equip_import_use_export_gas!G:G,"&lt;&gt;"&amp;'Reference Data'!$AM$7))-(SUMIFS(Products_or_equipment_A!I:I, Products_or_equipment_A!C:C, A95, Products_or_equipment_A!G:G,'Reference Data'!$AM$7))-(SUMIFS(Products_or_equipment_B!I:I, Products_or_equipment_B!C:C, A95, Products_or_equipment_B!G:G,'Reference Data'!$AM$7))-(SUMIFS(Products_or_equipment_CDE!I:I, Products_or_equipment_CDE!C:C, A95, Products_or_equipment_CDE!G:G,'Reference Data'!$AM$7))-(SUMIFS(Products_or_equipment_CDE!K:K, Products_or_equipment_CDE!C:C, A95, Products_or_equipment_CDE!G:G,'Reference Data'!$AM$7))-(SUMIFS(Products_or_equipment_CDE!V:V, Products_or_equipment_CDE!C:C, A95, Products_or_equipment_CDE!G:G,'Reference Data'!$AM$7))-(SUMIFS(Products_or_equipment_FG!S:S, Products_or_equipment_FG!C:C, A95, Products_or_equipment_FG!G:G,'Reference Data'!$AM$7))</f>
        <v>0</v>
      </c>
      <c r="H95" s="241">
        <f>IFERROR((C95 -(SUMIFS(Producers!Y:Y,Producers!C:C,A95,Producers!G:G,'Reference Data'!$AM$7 ))-(SUMIFS(Importers!H:H,Importers!C:C,Summary!A95,Importers!G:G,'Reference Data'!$AM$7))-(SUMIFS(Producers_and_importers_stocks!J:J,Producers_and_importers_stocks!C:C,Summary!A95,Producers_and_importers_stocks!G:G,'Reference Data'!$AM$7))+(SUMIFS(Exporters!J:J,Exporters!C:C,Summary!A95,Exporters!G:G,'Reference Data'!$AM$7))+(SUMIFS(Producers_and_importers_stocks!O:O,Producers_and_importers_stocks!C:C,Summary!A95,Producers_and_importers_stocks!G:G,'Reference Data'!$AM$7))+(SUMIFS(Importers!J:J,Importers!C:C,Summary!A95,Importers!G:G,'Reference Data'!$AM$7))                   )*(VLOOKUP(A95,'Reference Data'!$AI$7:$AJ$131,2,FALSE)),"")</f>
        <v>0</v>
      </c>
      <c r="I95" s="238">
        <f>G95*VLOOKUP(A95,'Reference Data'!$AI$7:$AJ$131,2,FALSE)</f>
        <v>0</v>
      </c>
    </row>
    <row r="96" spans="1:9" ht="16" thickBot="1">
      <c r="A96" s="276" t="s">
        <v>395</v>
      </c>
      <c r="B96" s="237">
        <f>(SUMIF(Producers!C:C,Summary!A96,Producers!Y:Y))+(SUMIF(Importers!C:C,Summary!A96,Importers!H:H))+(SUMIF(Producers_and_importers_stocks!C:C,Summary!A96,Producers_and_importers_stocks!J:J))-(SUMIF(Exporters!C:C,Summary!A96,Exporters!J:J))-(SUMIF(Producers_and_importers_stocks!C:C,Summary!A96,Producers_and_importers_stocks!O:O))   -    (SUMIF(Importers!C:C,Summary!A96,Importers!J:J))</f>
        <v>0</v>
      </c>
      <c r="C96" s="250">
        <f>IFERROR(B96-(SUMIFS(Exempt!T:T,Exempt!C:C,Summary!A96,Exempt!G:G,"&lt;&gt;no")),"")</f>
        <v>0</v>
      </c>
      <c r="D96" s="237">
        <f>(SUMIF(Producers!C:C,A96,Producers!Y:Y))+(SUMIF(Importers!C:C,A96,Importers!H:H))-(SUMIF(Exporters!C:C,A96,Exporters!J:J))+(SUMIF(Producers_and_importers_stocks!C:C,A96,Producers_and_importers_stocks!I:I))-(SUMIF(Producers_and_importers_stocks!C:C,A96,Producers_and_importers_stocks!N:N))+(SUMIF(Producers_and_importers_stocks!C:C,A96,Producers_and_importers_stocks!R:R))</f>
        <v>0</v>
      </c>
      <c r="E96" s="239">
        <f>(SUMIF(Products_or_equipment_A!C:C,A96,Products_or_equipment_A!I:I))+(SUMIF(Products_or_equipment_B!C:C,A96,Products_or_equipment_B!I:I))+(SUMIF(Products_or_equipment_CDE!C:C,A96,Products_or_equipment_CDE!I:I))+(SUMIF(Products_or_equipment_CDE!C:C,A96,Products_or_equipment_CDE!K:K))+(SUMIF(Products_or_equipment_CDE!C:C,A96,Products_or_equipment_CDE!V:V))+(SUMIF(Products_or_equipment_FG!C:C,A96,Products_or_equipment_FG!S:S))</f>
        <v>0</v>
      </c>
      <c r="F96" s="237">
        <f>(SUMIF(Products_or_equipment_HI!C:C,A96,Products_or_equipment_HI!G:G))+(SUMIF(Products_or_equipment_HI!C:C,A96,Products_or_equipment_HI!R:R))+(SUMIF('Products_or_equipment_J-Q'!C:C,A96,'Products_or_equipment_J-Q'!H:H))+(SUMIF('Products_or_equipment_J-Q'!C:C,A96,'Products_or_equipment_J-Q'!J:J))+(SUMIF('Products_or_equipment_J-Q'!C:C,A96,'Products_or_equipment_J-Q'!L:L))+(SUMIF('Products_or_equipment_J-Q'!C:C,A96,'Products_or_equipment_J-Q'!N:N))+(SUMIF('Products_or_equipment_J-Q'!C:C,A96,'Products_or_equipment_J-Q'!P:P))+(SUMIF('Products_or_equipment_J-Q'!C:C,A96,'Products_or_equipment_J-Q'!R:R))+(SUMIF('Products_or_equipment_J-Q'!C:C,A96,'Products_or_equipment_J-Q'!T:T))+E96</f>
        <v>0</v>
      </c>
      <c r="G96" s="240">
        <f>E96-(SUMIFS(Equip_import_use_export_gas!H:H,Equip_import_use_export_gas!C:C,A96,Equip_import_use_export_gas!G:G,"&lt;&gt;"&amp;'Reference Data'!$AM$7))-(SUMIFS(Products_or_equipment_A!I:I, Products_or_equipment_A!C:C, A96, Products_or_equipment_A!G:G,'Reference Data'!$AM$7))-(SUMIFS(Products_or_equipment_B!I:I, Products_or_equipment_B!C:C, A96, Products_or_equipment_B!G:G,'Reference Data'!$AM$7))-(SUMIFS(Products_or_equipment_CDE!I:I, Products_or_equipment_CDE!C:C, A96, Products_or_equipment_CDE!G:G,'Reference Data'!$AM$7))-(SUMIFS(Products_or_equipment_CDE!K:K, Products_or_equipment_CDE!C:C, A96, Products_or_equipment_CDE!G:G,'Reference Data'!$AM$7))-(SUMIFS(Products_or_equipment_CDE!V:V, Products_or_equipment_CDE!C:C, A96, Products_or_equipment_CDE!G:G,'Reference Data'!$AM$7))-(SUMIFS(Products_or_equipment_FG!S:S, Products_or_equipment_FG!C:C, A96, Products_or_equipment_FG!G:G,'Reference Data'!$AM$7))</f>
        <v>0</v>
      </c>
      <c r="H96" s="241">
        <f>IFERROR((C96 -(SUMIFS(Producers!Y:Y,Producers!C:C,A96,Producers!G:G,'Reference Data'!$AM$7 ))-(SUMIFS(Importers!H:H,Importers!C:C,Summary!A96,Importers!G:G,'Reference Data'!$AM$7))-(SUMIFS(Producers_and_importers_stocks!J:J,Producers_and_importers_stocks!C:C,Summary!A96,Producers_and_importers_stocks!G:G,'Reference Data'!$AM$7))+(SUMIFS(Exporters!J:J,Exporters!C:C,Summary!A96,Exporters!G:G,'Reference Data'!$AM$7))+(SUMIFS(Producers_and_importers_stocks!O:O,Producers_and_importers_stocks!C:C,Summary!A96,Producers_and_importers_stocks!G:G,'Reference Data'!$AM$7))+(SUMIFS(Importers!J:J,Importers!C:C,Summary!A96,Importers!G:G,'Reference Data'!$AM$7))                   )*(VLOOKUP(A96,'Reference Data'!$AI$7:$AJ$131,2,FALSE)),"")</f>
        <v>0</v>
      </c>
      <c r="I96" s="238">
        <f>G96*VLOOKUP(A96,'Reference Data'!$AI$7:$AJ$131,2,FALSE)</f>
        <v>0</v>
      </c>
    </row>
    <row r="97" spans="1:9" ht="31.5" thickBot="1">
      <c r="A97" s="276" t="s">
        <v>396</v>
      </c>
      <c r="B97" s="237">
        <f>(SUMIF(Producers!C:C,Summary!A97,Producers!Y:Y))+(SUMIF(Importers!C:C,Summary!A97,Importers!H:H))+(SUMIF(Producers_and_importers_stocks!C:C,Summary!A97,Producers_and_importers_stocks!J:J))-(SUMIF(Exporters!C:C,Summary!A97,Exporters!J:J))-(SUMIF(Producers_and_importers_stocks!C:C,Summary!A97,Producers_and_importers_stocks!O:O))   -    (SUMIF(Importers!C:C,Summary!A97,Importers!J:J))</f>
        <v>0</v>
      </c>
      <c r="C97" s="250">
        <f>IFERROR(B97-(SUMIFS(Exempt!T:T,Exempt!C:C,Summary!A97,Exempt!G:G,"&lt;&gt;no")),"")</f>
        <v>0</v>
      </c>
      <c r="D97" s="237">
        <f>(SUMIF(Producers!C:C,A97,Producers!Y:Y))+(SUMIF(Importers!C:C,A97,Importers!H:H))-(SUMIF(Exporters!C:C,A97,Exporters!J:J))+(SUMIF(Producers_and_importers_stocks!C:C,A97,Producers_and_importers_stocks!I:I))-(SUMIF(Producers_and_importers_stocks!C:C,A97,Producers_and_importers_stocks!N:N))+(SUMIF(Producers_and_importers_stocks!C:C,A97,Producers_and_importers_stocks!R:R))</f>
        <v>0</v>
      </c>
      <c r="E97" s="239">
        <f>(SUMIF(Products_or_equipment_A!C:C,A97,Products_or_equipment_A!I:I))+(SUMIF(Products_or_equipment_B!C:C,A97,Products_or_equipment_B!I:I))+(SUMIF(Products_or_equipment_CDE!C:C,A97,Products_or_equipment_CDE!I:I))+(SUMIF(Products_or_equipment_CDE!C:C,A97,Products_or_equipment_CDE!K:K))+(SUMIF(Products_or_equipment_CDE!C:C,A97,Products_or_equipment_CDE!V:V))+(SUMIF(Products_or_equipment_FG!C:C,A97,Products_or_equipment_FG!S:S))</f>
        <v>0</v>
      </c>
      <c r="F97" s="237">
        <f>(SUMIF(Products_or_equipment_HI!C:C,A97,Products_or_equipment_HI!G:G))+(SUMIF(Products_or_equipment_HI!C:C,A97,Products_or_equipment_HI!R:R))+(SUMIF('Products_or_equipment_J-Q'!C:C,A97,'Products_or_equipment_J-Q'!H:H))+(SUMIF('Products_or_equipment_J-Q'!C:C,A97,'Products_or_equipment_J-Q'!J:J))+(SUMIF('Products_or_equipment_J-Q'!C:C,A97,'Products_or_equipment_J-Q'!L:L))+(SUMIF('Products_or_equipment_J-Q'!C:C,A97,'Products_or_equipment_J-Q'!N:N))+(SUMIF('Products_or_equipment_J-Q'!C:C,A97,'Products_or_equipment_J-Q'!P:P))+(SUMIF('Products_or_equipment_J-Q'!C:C,A97,'Products_or_equipment_J-Q'!R:R))+(SUMIF('Products_or_equipment_J-Q'!C:C,A97,'Products_or_equipment_J-Q'!T:T))+E97</f>
        <v>0</v>
      </c>
      <c r="G97" s="240">
        <f>E97-(SUMIFS(Equip_import_use_export_gas!H:H,Equip_import_use_export_gas!C:C,A97,Equip_import_use_export_gas!G:G,"&lt;&gt;"&amp;'Reference Data'!$AM$7))-(SUMIFS(Products_or_equipment_A!I:I, Products_or_equipment_A!C:C, A97, Products_or_equipment_A!G:G,'Reference Data'!$AM$7))-(SUMIFS(Products_or_equipment_B!I:I, Products_or_equipment_B!C:C, A97, Products_or_equipment_B!G:G,'Reference Data'!$AM$7))-(SUMIFS(Products_or_equipment_CDE!I:I, Products_or_equipment_CDE!C:C, A97, Products_or_equipment_CDE!G:G,'Reference Data'!$AM$7))-(SUMIFS(Products_or_equipment_CDE!K:K, Products_or_equipment_CDE!C:C, A97, Products_or_equipment_CDE!G:G,'Reference Data'!$AM$7))-(SUMIFS(Products_or_equipment_CDE!V:V, Products_or_equipment_CDE!C:C, A97, Products_or_equipment_CDE!G:G,'Reference Data'!$AM$7))-(SUMIFS(Products_or_equipment_FG!S:S, Products_or_equipment_FG!C:C, A97, Products_or_equipment_FG!G:G,'Reference Data'!$AM$7))</f>
        <v>0</v>
      </c>
      <c r="H97" s="241">
        <f>IFERROR((C97 -(SUMIFS(Producers!Y:Y,Producers!C:C,A97,Producers!G:G,'Reference Data'!$AM$7 ))-(SUMIFS(Importers!H:H,Importers!C:C,Summary!A97,Importers!G:G,'Reference Data'!$AM$7))-(SUMIFS(Producers_and_importers_stocks!J:J,Producers_and_importers_stocks!C:C,Summary!A97,Producers_and_importers_stocks!G:G,'Reference Data'!$AM$7))+(SUMIFS(Exporters!J:J,Exporters!C:C,Summary!A97,Exporters!G:G,'Reference Data'!$AM$7))+(SUMIFS(Producers_and_importers_stocks!O:O,Producers_and_importers_stocks!C:C,Summary!A97,Producers_and_importers_stocks!G:G,'Reference Data'!$AM$7))+(SUMIFS(Importers!J:J,Importers!C:C,Summary!A97,Importers!G:G,'Reference Data'!$AM$7))                   )*(VLOOKUP(A97,'Reference Data'!$AI$7:$AJ$131,2,FALSE)),"")</f>
        <v>0</v>
      </c>
      <c r="I97" s="238">
        <f>G97*VLOOKUP(A97,'Reference Data'!$AI$7:$AJ$131,2,FALSE)</f>
        <v>0</v>
      </c>
    </row>
    <row r="98" spans="1:9" ht="16" thickBot="1">
      <c r="A98" s="276" t="s">
        <v>397</v>
      </c>
      <c r="B98" s="237">
        <f>(SUMIF(Producers!C:C,Summary!A98,Producers!Y:Y))+(SUMIF(Importers!C:C,Summary!A98,Importers!H:H))+(SUMIF(Producers_and_importers_stocks!C:C,Summary!A98,Producers_and_importers_stocks!J:J))-(SUMIF(Exporters!C:C,Summary!A98,Exporters!J:J))-(SUMIF(Producers_and_importers_stocks!C:C,Summary!A98,Producers_and_importers_stocks!O:O))   -    (SUMIF(Importers!C:C,Summary!A98,Importers!J:J))</f>
        <v>0</v>
      </c>
      <c r="C98" s="250">
        <f>IFERROR(B98-(SUMIFS(Exempt!T:T,Exempt!C:C,Summary!A98,Exempt!G:G,"&lt;&gt;no")),"")</f>
        <v>0</v>
      </c>
      <c r="D98" s="237">
        <f>(SUMIF(Producers!C:C,A98,Producers!Y:Y))+(SUMIF(Importers!C:C,A98,Importers!H:H))-(SUMIF(Exporters!C:C,A98,Exporters!J:J))+(SUMIF(Producers_and_importers_stocks!C:C,A98,Producers_and_importers_stocks!I:I))-(SUMIF(Producers_and_importers_stocks!C:C,A98,Producers_and_importers_stocks!N:N))+(SUMIF(Producers_and_importers_stocks!C:C,A98,Producers_and_importers_stocks!R:R))</f>
        <v>0</v>
      </c>
      <c r="E98" s="239">
        <f>(SUMIF(Products_or_equipment_A!C:C,A98,Products_or_equipment_A!I:I))+(SUMIF(Products_or_equipment_B!C:C,A98,Products_or_equipment_B!I:I))+(SUMIF(Products_or_equipment_CDE!C:C,A98,Products_or_equipment_CDE!I:I))+(SUMIF(Products_or_equipment_CDE!C:C,A98,Products_or_equipment_CDE!K:K))+(SUMIF(Products_or_equipment_CDE!C:C,A98,Products_or_equipment_CDE!V:V))+(SUMIF(Products_or_equipment_FG!C:C,A98,Products_or_equipment_FG!S:S))</f>
        <v>0</v>
      </c>
      <c r="F98" s="237">
        <f>(SUMIF(Products_or_equipment_HI!C:C,A98,Products_or_equipment_HI!G:G))+(SUMIF(Products_or_equipment_HI!C:C,A98,Products_or_equipment_HI!R:R))+(SUMIF('Products_or_equipment_J-Q'!C:C,A98,'Products_or_equipment_J-Q'!H:H))+(SUMIF('Products_or_equipment_J-Q'!C:C,A98,'Products_or_equipment_J-Q'!J:J))+(SUMIF('Products_or_equipment_J-Q'!C:C,A98,'Products_or_equipment_J-Q'!L:L))+(SUMIF('Products_or_equipment_J-Q'!C:C,A98,'Products_or_equipment_J-Q'!N:N))+(SUMIF('Products_or_equipment_J-Q'!C:C,A98,'Products_or_equipment_J-Q'!P:P))+(SUMIF('Products_or_equipment_J-Q'!C:C,A98,'Products_or_equipment_J-Q'!R:R))+(SUMIF('Products_or_equipment_J-Q'!C:C,A98,'Products_or_equipment_J-Q'!T:T))+E98</f>
        <v>0</v>
      </c>
      <c r="G98" s="240">
        <f>E98-(SUMIFS(Equip_import_use_export_gas!H:H,Equip_import_use_export_gas!C:C,A98,Equip_import_use_export_gas!G:G,"&lt;&gt;"&amp;'Reference Data'!$AM$7))-(SUMIFS(Products_or_equipment_A!I:I, Products_or_equipment_A!C:C, A98, Products_or_equipment_A!G:G,'Reference Data'!$AM$7))-(SUMIFS(Products_or_equipment_B!I:I, Products_or_equipment_B!C:C, A98, Products_or_equipment_B!G:G,'Reference Data'!$AM$7))-(SUMIFS(Products_or_equipment_CDE!I:I, Products_or_equipment_CDE!C:C, A98, Products_or_equipment_CDE!G:G,'Reference Data'!$AM$7))-(SUMIFS(Products_or_equipment_CDE!K:K, Products_or_equipment_CDE!C:C, A98, Products_or_equipment_CDE!G:G,'Reference Data'!$AM$7))-(SUMIFS(Products_or_equipment_CDE!V:V, Products_or_equipment_CDE!C:C, A98, Products_or_equipment_CDE!G:G,'Reference Data'!$AM$7))-(SUMIFS(Products_or_equipment_FG!S:S, Products_or_equipment_FG!C:C, A98, Products_or_equipment_FG!G:G,'Reference Data'!$AM$7))</f>
        <v>0</v>
      </c>
      <c r="H98" s="241">
        <f>IFERROR((C98 -(SUMIFS(Producers!Y:Y,Producers!C:C,A98,Producers!G:G,'Reference Data'!$AM$7 ))-(SUMIFS(Importers!H:H,Importers!C:C,Summary!A98,Importers!G:G,'Reference Data'!$AM$7))-(SUMIFS(Producers_and_importers_stocks!J:J,Producers_and_importers_stocks!C:C,Summary!A98,Producers_and_importers_stocks!G:G,'Reference Data'!$AM$7))+(SUMIFS(Exporters!J:J,Exporters!C:C,Summary!A98,Exporters!G:G,'Reference Data'!$AM$7))+(SUMIFS(Producers_and_importers_stocks!O:O,Producers_and_importers_stocks!C:C,Summary!A98,Producers_and_importers_stocks!G:G,'Reference Data'!$AM$7))+(SUMIFS(Importers!J:J,Importers!C:C,Summary!A98,Importers!G:G,'Reference Data'!$AM$7))                   )*(VLOOKUP(A98,'Reference Data'!$AI$7:$AJ$131,2,FALSE)),"")</f>
        <v>0</v>
      </c>
      <c r="I98" s="238">
        <f>G98*VLOOKUP(A98,'Reference Data'!$AI$7:$AJ$131,2,FALSE)</f>
        <v>0</v>
      </c>
    </row>
    <row r="99" spans="1:9" ht="16" thickBot="1">
      <c r="A99" s="276" t="s">
        <v>398</v>
      </c>
      <c r="B99" s="237">
        <f>(SUMIF(Producers!C:C,Summary!A99,Producers!Y:Y))+(SUMIF(Importers!C:C,Summary!A99,Importers!H:H))+(SUMIF(Producers_and_importers_stocks!C:C,Summary!A99,Producers_and_importers_stocks!J:J))-(SUMIF(Exporters!C:C,Summary!A99,Exporters!J:J))-(SUMIF(Producers_and_importers_stocks!C:C,Summary!A99,Producers_and_importers_stocks!O:O))   -    (SUMIF(Importers!C:C,Summary!A99,Importers!J:J))</f>
        <v>0</v>
      </c>
      <c r="C99" s="250">
        <f>IFERROR(B99-(SUMIFS(Exempt!T:T,Exempt!C:C,Summary!A99,Exempt!G:G,"&lt;&gt;no")),"")</f>
        <v>0</v>
      </c>
      <c r="D99" s="237">
        <f>(SUMIF(Producers!C:C,A99,Producers!Y:Y))+(SUMIF(Importers!C:C,A99,Importers!H:H))-(SUMIF(Exporters!C:C,A99,Exporters!J:J))+(SUMIF(Producers_and_importers_stocks!C:C,A99,Producers_and_importers_stocks!I:I))-(SUMIF(Producers_and_importers_stocks!C:C,A99,Producers_and_importers_stocks!N:N))+(SUMIF(Producers_and_importers_stocks!C:C,A99,Producers_and_importers_stocks!R:R))</f>
        <v>0</v>
      </c>
      <c r="E99" s="239">
        <f>(SUMIF(Products_or_equipment_A!C:C,A99,Products_or_equipment_A!I:I))+(SUMIF(Products_or_equipment_B!C:C,A99,Products_or_equipment_B!I:I))+(SUMIF(Products_or_equipment_CDE!C:C,A99,Products_or_equipment_CDE!I:I))+(SUMIF(Products_or_equipment_CDE!C:C,A99,Products_or_equipment_CDE!K:K))+(SUMIF(Products_or_equipment_CDE!C:C,A99,Products_or_equipment_CDE!V:V))+(SUMIF(Products_or_equipment_FG!C:C,A99,Products_or_equipment_FG!S:S))</f>
        <v>0</v>
      </c>
      <c r="F99" s="237">
        <f>(SUMIF(Products_or_equipment_HI!C:C,A99,Products_or_equipment_HI!G:G))+(SUMIF(Products_or_equipment_HI!C:C,A99,Products_or_equipment_HI!R:R))+(SUMIF('Products_or_equipment_J-Q'!C:C,A99,'Products_or_equipment_J-Q'!H:H))+(SUMIF('Products_or_equipment_J-Q'!C:C,A99,'Products_or_equipment_J-Q'!J:J))+(SUMIF('Products_or_equipment_J-Q'!C:C,A99,'Products_or_equipment_J-Q'!L:L))+(SUMIF('Products_or_equipment_J-Q'!C:C,A99,'Products_or_equipment_J-Q'!N:N))+(SUMIF('Products_or_equipment_J-Q'!C:C,A99,'Products_or_equipment_J-Q'!P:P))+(SUMIF('Products_or_equipment_J-Q'!C:C,A99,'Products_or_equipment_J-Q'!R:R))+(SUMIF('Products_or_equipment_J-Q'!C:C,A99,'Products_or_equipment_J-Q'!T:T))+E99</f>
        <v>0</v>
      </c>
      <c r="G99" s="240">
        <f>E99-(SUMIFS(Equip_import_use_export_gas!H:H,Equip_import_use_export_gas!C:C,A99,Equip_import_use_export_gas!G:G,"&lt;&gt;"&amp;'Reference Data'!$AM$7))-(SUMIFS(Products_or_equipment_A!I:I, Products_or_equipment_A!C:C, A99, Products_or_equipment_A!G:G,'Reference Data'!$AM$7))-(SUMIFS(Products_or_equipment_B!I:I, Products_or_equipment_B!C:C, A99, Products_or_equipment_B!G:G,'Reference Data'!$AM$7))-(SUMIFS(Products_or_equipment_CDE!I:I, Products_or_equipment_CDE!C:C, A99, Products_or_equipment_CDE!G:G,'Reference Data'!$AM$7))-(SUMIFS(Products_or_equipment_CDE!K:K, Products_or_equipment_CDE!C:C, A99, Products_or_equipment_CDE!G:G,'Reference Data'!$AM$7))-(SUMIFS(Products_or_equipment_CDE!V:V, Products_or_equipment_CDE!C:C, A99, Products_or_equipment_CDE!G:G,'Reference Data'!$AM$7))-(SUMIFS(Products_or_equipment_FG!S:S, Products_or_equipment_FG!C:C, A99, Products_or_equipment_FG!G:G,'Reference Data'!$AM$7))</f>
        <v>0</v>
      </c>
      <c r="H99" s="241">
        <f>IFERROR((C99 -(SUMIFS(Producers!Y:Y,Producers!C:C,A99,Producers!G:G,'Reference Data'!$AM$7 ))-(SUMIFS(Importers!H:H,Importers!C:C,Summary!A99,Importers!G:G,'Reference Data'!$AM$7))-(SUMIFS(Producers_and_importers_stocks!J:J,Producers_and_importers_stocks!C:C,Summary!A99,Producers_and_importers_stocks!G:G,'Reference Data'!$AM$7))+(SUMIFS(Exporters!J:J,Exporters!C:C,Summary!A99,Exporters!G:G,'Reference Data'!$AM$7))+(SUMIFS(Producers_and_importers_stocks!O:O,Producers_and_importers_stocks!C:C,Summary!A99,Producers_and_importers_stocks!G:G,'Reference Data'!$AM$7))+(SUMIFS(Importers!J:J,Importers!C:C,Summary!A99,Importers!G:G,'Reference Data'!$AM$7))                   )*(VLOOKUP(A99,'Reference Data'!$AI$7:$AJ$131,2,FALSE)),"")</f>
        <v>0</v>
      </c>
      <c r="I99" s="238">
        <f>G99*VLOOKUP(A99,'Reference Data'!$AI$7:$AJ$131,2,FALSE)</f>
        <v>0</v>
      </c>
    </row>
    <row r="100" spans="1:9" ht="16" thickBot="1">
      <c r="A100" s="276" t="s">
        <v>399</v>
      </c>
      <c r="B100" s="237">
        <f>(SUMIF(Producers!C:C,Summary!A100,Producers!Y:Y))+(SUMIF(Importers!C:C,Summary!A100,Importers!H:H))+(SUMIF(Producers_and_importers_stocks!C:C,Summary!A100,Producers_and_importers_stocks!J:J))-(SUMIF(Exporters!C:C,Summary!A100,Exporters!J:J))-(SUMIF(Producers_and_importers_stocks!C:C,Summary!A100,Producers_and_importers_stocks!O:O))   -    (SUMIF(Importers!C:C,Summary!A100,Importers!J:J))</f>
        <v>0</v>
      </c>
      <c r="C100" s="250">
        <f>IFERROR(B100-(SUMIFS(Exempt!T:T,Exempt!C:C,Summary!A100,Exempt!G:G,"&lt;&gt;no")),"")</f>
        <v>0</v>
      </c>
      <c r="D100" s="237">
        <f>(SUMIF(Producers!C:C,A100,Producers!Y:Y))+(SUMIF(Importers!C:C,A100,Importers!H:H))-(SUMIF(Exporters!C:C,A100,Exporters!J:J))+(SUMIF(Producers_and_importers_stocks!C:C,A100,Producers_and_importers_stocks!I:I))-(SUMIF(Producers_and_importers_stocks!C:C,A100,Producers_and_importers_stocks!N:N))+(SUMIF(Producers_and_importers_stocks!C:C,A100,Producers_and_importers_stocks!R:R))</f>
        <v>0</v>
      </c>
      <c r="E100" s="239">
        <f>(SUMIF(Products_or_equipment_A!C:C,A100,Products_or_equipment_A!I:I))+(SUMIF(Products_or_equipment_B!C:C,A100,Products_or_equipment_B!I:I))+(SUMIF(Products_or_equipment_CDE!C:C,A100,Products_or_equipment_CDE!I:I))+(SUMIF(Products_or_equipment_CDE!C:C,A100,Products_or_equipment_CDE!K:K))+(SUMIF(Products_or_equipment_CDE!C:C,A100,Products_or_equipment_CDE!V:V))+(SUMIF(Products_or_equipment_FG!C:C,A100,Products_or_equipment_FG!S:S))</f>
        <v>0</v>
      </c>
      <c r="F100" s="237">
        <f>(SUMIF(Products_or_equipment_HI!C:C,A100,Products_or_equipment_HI!G:G))+(SUMIF(Products_or_equipment_HI!C:C,A100,Products_or_equipment_HI!R:R))+(SUMIF('Products_or_equipment_J-Q'!C:C,A100,'Products_or_equipment_J-Q'!H:H))+(SUMIF('Products_or_equipment_J-Q'!C:C,A100,'Products_or_equipment_J-Q'!J:J))+(SUMIF('Products_or_equipment_J-Q'!C:C,A100,'Products_or_equipment_J-Q'!L:L))+(SUMIF('Products_or_equipment_J-Q'!C:C,A100,'Products_or_equipment_J-Q'!N:N))+(SUMIF('Products_or_equipment_J-Q'!C:C,A100,'Products_or_equipment_J-Q'!P:P))+(SUMIF('Products_or_equipment_J-Q'!C:C,A100,'Products_or_equipment_J-Q'!R:R))+(SUMIF('Products_or_equipment_J-Q'!C:C,A100,'Products_or_equipment_J-Q'!T:T))+E100</f>
        <v>0</v>
      </c>
      <c r="G100" s="240">
        <f>E100-(SUMIFS(Equip_import_use_export_gas!H:H,Equip_import_use_export_gas!C:C,A100,Equip_import_use_export_gas!G:G,"&lt;&gt;"&amp;'Reference Data'!$AM$7))-(SUMIFS(Products_or_equipment_A!I:I, Products_or_equipment_A!C:C, A100, Products_or_equipment_A!G:G,'Reference Data'!$AM$7))-(SUMIFS(Products_or_equipment_B!I:I, Products_or_equipment_B!C:C, A100, Products_or_equipment_B!G:G,'Reference Data'!$AM$7))-(SUMIFS(Products_or_equipment_CDE!I:I, Products_or_equipment_CDE!C:C, A100, Products_or_equipment_CDE!G:G,'Reference Data'!$AM$7))-(SUMIFS(Products_or_equipment_CDE!K:K, Products_or_equipment_CDE!C:C, A100, Products_or_equipment_CDE!G:G,'Reference Data'!$AM$7))-(SUMIFS(Products_or_equipment_CDE!V:V, Products_or_equipment_CDE!C:C, A100, Products_or_equipment_CDE!G:G,'Reference Data'!$AM$7))-(SUMIFS(Products_or_equipment_FG!S:S, Products_or_equipment_FG!C:C, A100, Products_or_equipment_FG!G:G,'Reference Data'!$AM$7))</f>
        <v>0</v>
      </c>
      <c r="H100" s="241">
        <f>IFERROR((C100 -(SUMIFS(Producers!Y:Y,Producers!C:C,A100,Producers!G:G,'Reference Data'!$AM$7 ))-(SUMIFS(Importers!H:H,Importers!C:C,Summary!A100,Importers!G:G,'Reference Data'!$AM$7))-(SUMIFS(Producers_and_importers_stocks!J:J,Producers_and_importers_stocks!C:C,Summary!A100,Producers_and_importers_stocks!G:G,'Reference Data'!$AM$7))+(SUMIFS(Exporters!J:J,Exporters!C:C,Summary!A100,Exporters!G:G,'Reference Data'!$AM$7))+(SUMIFS(Producers_and_importers_stocks!O:O,Producers_and_importers_stocks!C:C,Summary!A100,Producers_and_importers_stocks!G:G,'Reference Data'!$AM$7))+(SUMIFS(Importers!J:J,Importers!C:C,Summary!A100,Importers!G:G,'Reference Data'!$AM$7))                   )*(VLOOKUP(A100,'Reference Data'!$AI$7:$AJ$131,2,FALSE)),"")</f>
        <v>0</v>
      </c>
      <c r="I100" s="238">
        <f>G100*VLOOKUP(A100,'Reference Data'!$AI$7:$AJ$131,2,FALSE)</f>
        <v>0</v>
      </c>
    </row>
    <row r="101" spans="1:9" ht="16" thickBot="1">
      <c r="A101" s="276" t="s">
        <v>400</v>
      </c>
      <c r="B101" s="237">
        <f>(SUMIF(Producers!C:C,Summary!A101,Producers!Y:Y))+(SUMIF(Importers!C:C,Summary!A101,Importers!H:H))+(SUMIF(Producers_and_importers_stocks!C:C,Summary!A101,Producers_and_importers_stocks!J:J))-(SUMIF(Exporters!C:C,Summary!A101,Exporters!J:J))-(SUMIF(Producers_and_importers_stocks!C:C,Summary!A101,Producers_and_importers_stocks!O:O))   -    (SUMIF(Importers!C:C,Summary!A101,Importers!J:J))</f>
        <v>0</v>
      </c>
      <c r="C101" s="250">
        <f>IFERROR(B101-(SUMIFS(Exempt!T:T,Exempt!C:C,Summary!A101,Exempt!G:G,"&lt;&gt;no")),"")</f>
        <v>0</v>
      </c>
      <c r="D101" s="237">
        <f>(SUMIF(Producers!C:C,A101,Producers!Y:Y))+(SUMIF(Importers!C:C,A101,Importers!H:H))-(SUMIF(Exporters!C:C,A101,Exporters!J:J))+(SUMIF(Producers_and_importers_stocks!C:C,A101,Producers_and_importers_stocks!I:I))-(SUMIF(Producers_and_importers_stocks!C:C,A101,Producers_and_importers_stocks!N:N))+(SUMIF(Producers_and_importers_stocks!C:C,A101,Producers_and_importers_stocks!R:R))</f>
        <v>0</v>
      </c>
      <c r="E101" s="239">
        <f>(SUMIF(Products_or_equipment_A!C:C,A101,Products_or_equipment_A!I:I))+(SUMIF(Products_or_equipment_B!C:C,A101,Products_or_equipment_B!I:I))+(SUMIF(Products_or_equipment_CDE!C:C,A101,Products_or_equipment_CDE!I:I))+(SUMIF(Products_or_equipment_CDE!C:C,A101,Products_or_equipment_CDE!K:K))+(SUMIF(Products_or_equipment_CDE!C:C,A101,Products_or_equipment_CDE!V:V))+(SUMIF(Products_or_equipment_FG!C:C,A101,Products_or_equipment_FG!S:S))</f>
        <v>0</v>
      </c>
      <c r="F101" s="237">
        <f>(SUMIF(Products_or_equipment_HI!C:C,A101,Products_or_equipment_HI!G:G))+(SUMIF(Products_or_equipment_HI!C:C,A101,Products_or_equipment_HI!R:R))+(SUMIF('Products_or_equipment_J-Q'!C:C,A101,'Products_or_equipment_J-Q'!H:H))+(SUMIF('Products_or_equipment_J-Q'!C:C,A101,'Products_or_equipment_J-Q'!J:J))+(SUMIF('Products_or_equipment_J-Q'!C:C,A101,'Products_or_equipment_J-Q'!L:L))+(SUMIF('Products_or_equipment_J-Q'!C:C,A101,'Products_or_equipment_J-Q'!N:N))+(SUMIF('Products_or_equipment_J-Q'!C:C,A101,'Products_or_equipment_J-Q'!P:P))+(SUMIF('Products_or_equipment_J-Q'!C:C,A101,'Products_or_equipment_J-Q'!R:R))+(SUMIF('Products_or_equipment_J-Q'!C:C,A101,'Products_or_equipment_J-Q'!T:T))+E101</f>
        <v>0</v>
      </c>
      <c r="G101" s="240">
        <f>E101-(SUMIFS(Equip_import_use_export_gas!H:H,Equip_import_use_export_gas!C:C,A101,Equip_import_use_export_gas!G:G,"&lt;&gt;"&amp;'Reference Data'!$AM$7))-(SUMIFS(Products_or_equipment_A!I:I, Products_or_equipment_A!C:C, A101, Products_or_equipment_A!G:G,'Reference Data'!$AM$7))-(SUMIFS(Products_or_equipment_B!I:I, Products_or_equipment_B!C:C, A101, Products_or_equipment_B!G:G,'Reference Data'!$AM$7))-(SUMIFS(Products_or_equipment_CDE!I:I, Products_or_equipment_CDE!C:C, A101, Products_or_equipment_CDE!G:G,'Reference Data'!$AM$7))-(SUMIFS(Products_or_equipment_CDE!K:K, Products_or_equipment_CDE!C:C, A101, Products_or_equipment_CDE!G:G,'Reference Data'!$AM$7))-(SUMIFS(Products_or_equipment_CDE!V:V, Products_or_equipment_CDE!C:C, A101, Products_or_equipment_CDE!G:G,'Reference Data'!$AM$7))-(SUMIFS(Products_or_equipment_FG!S:S, Products_or_equipment_FG!C:C, A101, Products_or_equipment_FG!G:G,'Reference Data'!$AM$7))</f>
        <v>0</v>
      </c>
      <c r="H101" s="241">
        <f>IFERROR((C101 -(SUMIFS(Producers!Y:Y,Producers!C:C,A101,Producers!G:G,'Reference Data'!$AM$7 ))-(SUMIFS(Importers!H:H,Importers!C:C,Summary!A101,Importers!G:G,'Reference Data'!$AM$7))-(SUMIFS(Producers_and_importers_stocks!J:J,Producers_and_importers_stocks!C:C,Summary!A101,Producers_and_importers_stocks!G:G,'Reference Data'!$AM$7))+(SUMIFS(Exporters!J:J,Exporters!C:C,Summary!A101,Exporters!G:G,'Reference Data'!$AM$7))+(SUMIFS(Producers_and_importers_stocks!O:O,Producers_and_importers_stocks!C:C,Summary!A101,Producers_and_importers_stocks!G:G,'Reference Data'!$AM$7))+(SUMIFS(Importers!J:J,Importers!C:C,Summary!A101,Importers!G:G,'Reference Data'!$AM$7))                   )*(VLOOKUP(A101,'Reference Data'!$AI$7:$AJ$131,2,FALSE)),"")</f>
        <v>0</v>
      </c>
      <c r="I101" s="238">
        <f>G101*VLOOKUP(A101,'Reference Data'!$AI$7:$AJ$131,2,FALSE)</f>
        <v>0</v>
      </c>
    </row>
    <row r="102" spans="1:9" ht="16" thickBot="1">
      <c r="A102" s="276" t="s">
        <v>401</v>
      </c>
      <c r="B102" s="237">
        <f>(SUMIF(Producers!C:C,Summary!A102,Producers!Y:Y))+(SUMIF(Importers!C:C,Summary!A102,Importers!H:H))+(SUMIF(Producers_and_importers_stocks!C:C,Summary!A102,Producers_and_importers_stocks!J:J))-(SUMIF(Exporters!C:C,Summary!A102,Exporters!J:J))-(SUMIF(Producers_and_importers_stocks!C:C,Summary!A102,Producers_and_importers_stocks!O:O))   -    (SUMIF(Importers!C:C,Summary!A102,Importers!J:J))</f>
        <v>0</v>
      </c>
      <c r="C102" s="250">
        <f>IFERROR(B102-(SUMIFS(Exempt!T:T,Exempt!C:C,Summary!A102,Exempt!G:G,"&lt;&gt;no")),"")</f>
        <v>0</v>
      </c>
      <c r="D102" s="237">
        <f>(SUMIF(Producers!C:C,A102,Producers!Y:Y))+(SUMIF(Importers!C:C,A102,Importers!H:H))-(SUMIF(Exporters!C:C,A102,Exporters!J:J))+(SUMIF(Producers_and_importers_stocks!C:C,A102,Producers_and_importers_stocks!I:I))-(SUMIF(Producers_and_importers_stocks!C:C,A102,Producers_and_importers_stocks!N:N))+(SUMIF(Producers_and_importers_stocks!C:C,A102,Producers_and_importers_stocks!R:R))</f>
        <v>0</v>
      </c>
      <c r="E102" s="239">
        <f>(SUMIF(Products_or_equipment_A!C:C,A102,Products_or_equipment_A!I:I))+(SUMIF(Products_or_equipment_B!C:C,A102,Products_or_equipment_B!I:I))+(SUMIF(Products_or_equipment_CDE!C:C,A102,Products_or_equipment_CDE!I:I))+(SUMIF(Products_or_equipment_CDE!C:C,A102,Products_or_equipment_CDE!K:K))+(SUMIF(Products_or_equipment_CDE!C:C,A102,Products_or_equipment_CDE!V:V))+(SUMIF(Products_or_equipment_FG!C:C,A102,Products_or_equipment_FG!S:S))</f>
        <v>0</v>
      </c>
      <c r="F102" s="237">
        <f>(SUMIF(Products_or_equipment_HI!C:C,A102,Products_or_equipment_HI!G:G))+(SUMIF(Products_or_equipment_HI!C:C,A102,Products_or_equipment_HI!R:R))+(SUMIF('Products_or_equipment_J-Q'!C:C,A102,'Products_or_equipment_J-Q'!H:H))+(SUMIF('Products_or_equipment_J-Q'!C:C,A102,'Products_or_equipment_J-Q'!J:J))+(SUMIF('Products_or_equipment_J-Q'!C:C,A102,'Products_or_equipment_J-Q'!L:L))+(SUMIF('Products_or_equipment_J-Q'!C:C,A102,'Products_or_equipment_J-Q'!N:N))+(SUMIF('Products_or_equipment_J-Q'!C:C,A102,'Products_or_equipment_J-Q'!P:P))+(SUMIF('Products_or_equipment_J-Q'!C:C,A102,'Products_or_equipment_J-Q'!R:R))+(SUMIF('Products_or_equipment_J-Q'!C:C,A102,'Products_or_equipment_J-Q'!T:T))+E102</f>
        <v>0</v>
      </c>
      <c r="G102" s="240">
        <f>E102-(SUMIFS(Equip_import_use_export_gas!H:H,Equip_import_use_export_gas!C:C,A102,Equip_import_use_export_gas!G:G,"&lt;&gt;"&amp;'Reference Data'!$AM$7))-(SUMIFS(Products_or_equipment_A!I:I, Products_or_equipment_A!C:C, A102, Products_or_equipment_A!G:G,'Reference Data'!$AM$7))-(SUMIFS(Products_or_equipment_B!I:I, Products_or_equipment_B!C:C, A102, Products_or_equipment_B!G:G,'Reference Data'!$AM$7))-(SUMIFS(Products_or_equipment_CDE!I:I, Products_or_equipment_CDE!C:C, A102, Products_or_equipment_CDE!G:G,'Reference Data'!$AM$7))-(SUMIFS(Products_or_equipment_CDE!K:K, Products_or_equipment_CDE!C:C, A102, Products_or_equipment_CDE!G:G,'Reference Data'!$AM$7))-(SUMIFS(Products_or_equipment_CDE!V:V, Products_or_equipment_CDE!C:C, A102, Products_or_equipment_CDE!G:G,'Reference Data'!$AM$7))-(SUMIFS(Products_or_equipment_FG!S:S, Products_or_equipment_FG!C:C, A102, Products_or_equipment_FG!G:G,'Reference Data'!$AM$7))</f>
        <v>0</v>
      </c>
      <c r="H102" s="241">
        <f>IFERROR((C102 -(SUMIFS(Producers!Y:Y,Producers!C:C,A102,Producers!G:G,'Reference Data'!$AM$7 ))-(SUMIFS(Importers!H:H,Importers!C:C,Summary!A102,Importers!G:G,'Reference Data'!$AM$7))-(SUMIFS(Producers_and_importers_stocks!J:J,Producers_and_importers_stocks!C:C,Summary!A102,Producers_and_importers_stocks!G:G,'Reference Data'!$AM$7))+(SUMIFS(Exporters!J:J,Exporters!C:C,Summary!A102,Exporters!G:G,'Reference Data'!$AM$7))+(SUMIFS(Producers_and_importers_stocks!O:O,Producers_and_importers_stocks!C:C,Summary!A102,Producers_and_importers_stocks!G:G,'Reference Data'!$AM$7))+(SUMIFS(Importers!J:J,Importers!C:C,Summary!A102,Importers!G:G,'Reference Data'!$AM$7))                   )*(VLOOKUP(A102,'Reference Data'!$AI$7:$AJ$131,2,FALSE)),"")</f>
        <v>0</v>
      </c>
      <c r="I102" s="238">
        <f>G102*VLOOKUP(A102,'Reference Data'!$AI$7:$AJ$131,2,FALSE)</f>
        <v>0</v>
      </c>
    </row>
    <row r="103" spans="1:9" ht="16" thickBot="1">
      <c r="A103" s="276" t="s">
        <v>402</v>
      </c>
      <c r="B103" s="237">
        <f>(SUMIF(Producers!C:C,Summary!A103,Producers!Y:Y))+(SUMIF(Importers!C:C,Summary!A103,Importers!H:H))+(SUMIF(Producers_and_importers_stocks!C:C,Summary!A103,Producers_and_importers_stocks!J:J))-(SUMIF(Exporters!C:C,Summary!A103,Exporters!J:J))-(SUMIF(Producers_and_importers_stocks!C:C,Summary!A103,Producers_and_importers_stocks!O:O))   -    (SUMIF(Importers!C:C,Summary!A103,Importers!J:J))</f>
        <v>0</v>
      </c>
      <c r="C103" s="250">
        <f>IFERROR(B103-(SUMIFS(Exempt!T:T,Exempt!C:C,Summary!A103,Exempt!G:G,"&lt;&gt;no")),"")</f>
        <v>0</v>
      </c>
      <c r="D103" s="237">
        <f>(SUMIF(Producers!C:C,A103,Producers!Y:Y))+(SUMIF(Importers!C:C,A103,Importers!H:H))-(SUMIF(Exporters!C:C,A103,Exporters!J:J))+(SUMIF(Producers_and_importers_stocks!C:C,A103,Producers_and_importers_stocks!I:I))-(SUMIF(Producers_and_importers_stocks!C:C,A103,Producers_and_importers_stocks!N:N))+(SUMIF(Producers_and_importers_stocks!C:C,A103,Producers_and_importers_stocks!R:R))</f>
        <v>0</v>
      </c>
      <c r="E103" s="239">
        <f>(SUMIF(Products_or_equipment_A!C:C,A103,Products_or_equipment_A!I:I))+(SUMIF(Products_or_equipment_B!C:C,A103,Products_or_equipment_B!I:I))+(SUMIF(Products_or_equipment_CDE!C:C,A103,Products_or_equipment_CDE!I:I))+(SUMIF(Products_or_equipment_CDE!C:C,A103,Products_or_equipment_CDE!K:K))+(SUMIF(Products_or_equipment_CDE!C:C,A103,Products_or_equipment_CDE!V:V))+(SUMIF(Products_or_equipment_FG!C:C,A103,Products_or_equipment_FG!S:S))</f>
        <v>0</v>
      </c>
      <c r="F103" s="237">
        <f>(SUMIF(Products_or_equipment_HI!C:C,A103,Products_or_equipment_HI!G:G))+(SUMIF(Products_or_equipment_HI!C:C,A103,Products_or_equipment_HI!R:R))+(SUMIF('Products_or_equipment_J-Q'!C:C,A103,'Products_or_equipment_J-Q'!H:H))+(SUMIF('Products_or_equipment_J-Q'!C:C,A103,'Products_or_equipment_J-Q'!J:J))+(SUMIF('Products_or_equipment_J-Q'!C:C,A103,'Products_or_equipment_J-Q'!L:L))+(SUMIF('Products_or_equipment_J-Q'!C:C,A103,'Products_or_equipment_J-Q'!N:N))+(SUMIF('Products_or_equipment_J-Q'!C:C,A103,'Products_or_equipment_J-Q'!P:P))+(SUMIF('Products_or_equipment_J-Q'!C:C,A103,'Products_or_equipment_J-Q'!R:R))+(SUMIF('Products_or_equipment_J-Q'!C:C,A103,'Products_or_equipment_J-Q'!T:T))+E103</f>
        <v>0</v>
      </c>
      <c r="G103" s="240">
        <f>E103-(SUMIFS(Equip_import_use_export_gas!H:H,Equip_import_use_export_gas!C:C,A103,Equip_import_use_export_gas!G:G,"&lt;&gt;"&amp;'Reference Data'!$AM$7))-(SUMIFS(Products_or_equipment_A!I:I, Products_or_equipment_A!C:C, A103, Products_or_equipment_A!G:G,'Reference Data'!$AM$7))-(SUMIFS(Products_or_equipment_B!I:I, Products_or_equipment_B!C:C, A103, Products_or_equipment_B!G:G,'Reference Data'!$AM$7))-(SUMIFS(Products_or_equipment_CDE!I:I, Products_or_equipment_CDE!C:C, A103, Products_or_equipment_CDE!G:G,'Reference Data'!$AM$7))-(SUMIFS(Products_or_equipment_CDE!K:K, Products_or_equipment_CDE!C:C, A103, Products_or_equipment_CDE!G:G,'Reference Data'!$AM$7))-(SUMIFS(Products_or_equipment_CDE!V:V, Products_or_equipment_CDE!C:C, A103, Products_or_equipment_CDE!G:G,'Reference Data'!$AM$7))-(SUMIFS(Products_or_equipment_FG!S:S, Products_or_equipment_FG!C:C, A103, Products_or_equipment_FG!G:G,'Reference Data'!$AM$7))</f>
        <v>0</v>
      </c>
      <c r="H103" s="241">
        <f>IFERROR((C103 -(SUMIFS(Producers!Y:Y,Producers!C:C,A103,Producers!G:G,'Reference Data'!$AM$7 ))-(SUMIFS(Importers!H:H,Importers!C:C,Summary!A103,Importers!G:G,'Reference Data'!$AM$7))-(SUMIFS(Producers_and_importers_stocks!J:J,Producers_and_importers_stocks!C:C,Summary!A103,Producers_and_importers_stocks!G:G,'Reference Data'!$AM$7))+(SUMIFS(Exporters!J:J,Exporters!C:C,Summary!A103,Exporters!G:G,'Reference Data'!$AM$7))+(SUMIFS(Producers_and_importers_stocks!O:O,Producers_and_importers_stocks!C:C,Summary!A103,Producers_and_importers_stocks!G:G,'Reference Data'!$AM$7))+(SUMIFS(Importers!J:J,Importers!C:C,Summary!A103,Importers!G:G,'Reference Data'!$AM$7))                   )*(VLOOKUP(A103,'Reference Data'!$AI$7:$AJ$131,2,FALSE)),"")</f>
        <v>0</v>
      </c>
      <c r="I103" s="238">
        <f>G103*VLOOKUP(A103,'Reference Data'!$AI$7:$AJ$131,2,FALSE)</f>
        <v>0</v>
      </c>
    </row>
    <row r="104" spans="1:9" ht="16" thickBot="1">
      <c r="A104" s="276" t="s">
        <v>403</v>
      </c>
      <c r="B104" s="237">
        <f>(SUMIF(Producers!C:C,Summary!A104,Producers!Y:Y))+(SUMIF(Importers!C:C,Summary!A104,Importers!H:H))+(SUMIF(Producers_and_importers_stocks!C:C,Summary!A104,Producers_and_importers_stocks!J:J))-(SUMIF(Exporters!C:C,Summary!A104,Exporters!J:J))-(SUMIF(Producers_and_importers_stocks!C:C,Summary!A104,Producers_and_importers_stocks!O:O))   -    (SUMIF(Importers!C:C,Summary!A104,Importers!J:J))</f>
        <v>0</v>
      </c>
      <c r="C104" s="250">
        <f>IFERROR(B104-(SUMIFS(Exempt!T:T,Exempt!C:C,Summary!A104,Exempt!G:G,"&lt;&gt;no")),"")</f>
        <v>0</v>
      </c>
      <c r="D104" s="237">
        <f>(SUMIF(Producers!C:C,A104,Producers!Y:Y))+(SUMIF(Importers!C:C,A104,Importers!H:H))-(SUMIF(Exporters!C:C,A104,Exporters!J:J))+(SUMIF(Producers_and_importers_stocks!C:C,A104,Producers_and_importers_stocks!I:I))-(SUMIF(Producers_and_importers_stocks!C:C,A104,Producers_and_importers_stocks!N:N))+(SUMIF(Producers_and_importers_stocks!C:C,A104,Producers_and_importers_stocks!R:R))</f>
        <v>0</v>
      </c>
      <c r="E104" s="239">
        <f>(SUMIF(Products_or_equipment_A!C:C,A104,Products_or_equipment_A!I:I))+(SUMIF(Products_or_equipment_B!C:C,A104,Products_or_equipment_B!I:I))+(SUMIF(Products_or_equipment_CDE!C:C,A104,Products_or_equipment_CDE!I:I))+(SUMIF(Products_or_equipment_CDE!C:C,A104,Products_or_equipment_CDE!K:K))+(SUMIF(Products_or_equipment_CDE!C:C,A104,Products_or_equipment_CDE!V:V))+(SUMIF(Products_or_equipment_FG!C:C,A104,Products_or_equipment_FG!S:S))</f>
        <v>0</v>
      </c>
      <c r="F104" s="237">
        <f>(SUMIF(Products_or_equipment_HI!C:C,A104,Products_or_equipment_HI!G:G))+(SUMIF(Products_or_equipment_HI!C:C,A104,Products_or_equipment_HI!R:R))+(SUMIF('Products_or_equipment_J-Q'!C:C,A104,'Products_or_equipment_J-Q'!H:H))+(SUMIF('Products_or_equipment_J-Q'!C:C,A104,'Products_or_equipment_J-Q'!J:J))+(SUMIF('Products_or_equipment_J-Q'!C:C,A104,'Products_or_equipment_J-Q'!L:L))+(SUMIF('Products_or_equipment_J-Q'!C:C,A104,'Products_or_equipment_J-Q'!N:N))+(SUMIF('Products_or_equipment_J-Q'!C:C,A104,'Products_or_equipment_J-Q'!P:P))+(SUMIF('Products_or_equipment_J-Q'!C:C,A104,'Products_or_equipment_J-Q'!R:R))+(SUMIF('Products_or_equipment_J-Q'!C:C,A104,'Products_or_equipment_J-Q'!T:T))+E104</f>
        <v>0</v>
      </c>
      <c r="G104" s="240">
        <f>E104-(SUMIFS(Equip_import_use_export_gas!H:H,Equip_import_use_export_gas!C:C,A104,Equip_import_use_export_gas!G:G,"&lt;&gt;"&amp;'Reference Data'!$AM$7))-(SUMIFS(Products_or_equipment_A!I:I, Products_or_equipment_A!C:C, A104, Products_or_equipment_A!G:G,'Reference Data'!$AM$7))-(SUMIFS(Products_or_equipment_B!I:I, Products_or_equipment_B!C:C, A104, Products_or_equipment_B!G:G,'Reference Data'!$AM$7))-(SUMIFS(Products_or_equipment_CDE!I:I, Products_or_equipment_CDE!C:C, A104, Products_or_equipment_CDE!G:G,'Reference Data'!$AM$7))-(SUMIFS(Products_or_equipment_CDE!K:K, Products_or_equipment_CDE!C:C, A104, Products_or_equipment_CDE!G:G,'Reference Data'!$AM$7))-(SUMIFS(Products_or_equipment_CDE!V:V, Products_or_equipment_CDE!C:C, A104, Products_or_equipment_CDE!G:G,'Reference Data'!$AM$7))-(SUMIFS(Products_or_equipment_FG!S:S, Products_or_equipment_FG!C:C, A104, Products_or_equipment_FG!G:G,'Reference Data'!$AM$7))</f>
        <v>0</v>
      </c>
      <c r="H104" s="241">
        <f>IFERROR((C104 -(SUMIFS(Producers!Y:Y,Producers!C:C,A104,Producers!G:G,'Reference Data'!$AM$7 ))-(SUMIFS(Importers!H:H,Importers!C:C,Summary!A104,Importers!G:G,'Reference Data'!$AM$7))-(SUMIFS(Producers_and_importers_stocks!J:J,Producers_and_importers_stocks!C:C,Summary!A104,Producers_and_importers_stocks!G:G,'Reference Data'!$AM$7))+(SUMIFS(Exporters!J:J,Exporters!C:C,Summary!A104,Exporters!G:G,'Reference Data'!$AM$7))+(SUMIFS(Producers_and_importers_stocks!O:O,Producers_and_importers_stocks!C:C,Summary!A104,Producers_and_importers_stocks!G:G,'Reference Data'!$AM$7))+(SUMIFS(Importers!J:J,Importers!C:C,Summary!A104,Importers!G:G,'Reference Data'!$AM$7))                   )*(VLOOKUP(A104,'Reference Data'!$AI$7:$AJ$131,2,FALSE)),"")</f>
        <v>0</v>
      </c>
      <c r="I104" s="238">
        <f>G104*VLOOKUP(A104,'Reference Data'!$AI$7:$AJ$131,2,FALSE)</f>
        <v>0</v>
      </c>
    </row>
    <row r="105" spans="1:9" ht="16" thickBot="1">
      <c r="A105" s="276" t="s">
        <v>404</v>
      </c>
      <c r="B105" s="237">
        <f>(SUMIF(Producers!C:C,Summary!A105,Producers!Y:Y))+(SUMIF(Importers!C:C,Summary!A105,Importers!H:H))+(SUMIF(Producers_and_importers_stocks!C:C,Summary!A105,Producers_and_importers_stocks!J:J))-(SUMIF(Exporters!C:C,Summary!A105,Exporters!J:J))-(SUMIF(Producers_and_importers_stocks!C:C,Summary!A105,Producers_and_importers_stocks!O:O))   -    (SUMIF(Importers!C:C,Summary!A105,Importers!J:J))</f>
        <v>0</v>
      </c>
      <c r="C105" s="250">
        <f>IFERROR(B105-(SUMIFS(Exempt!T:T,Exempt!C:C,Summary!A105,Exempt!G:G,"&lt;&gt;no")),"")</f>
        <v>0</v>
      </c>
      <c r="D105" s="237">
        <f>(SUMIF(Producers!C:C,A105,Producers!Y:Y))+(SUMIF(Importers!C:C,A105,Importers!H:H))-(SUMIF(Exporters!C:C,A105,Exporters!J:J))+(SUMIF(Producers_and_importers_stocks!C:C,A105,Producers_and_importers_stocks!I:I))-(SUMIF(Producers_and_importers_stocks!C:C,A105,Producers_and_importers_stocks!N:N))+(SUMIF(Producers_and_importers_stocks!C:C,A105,Producers_and_importers_stocks!R:R))</f>
        <v>0</v>
      </c>
      <c r="E105" s="239">
        <f>(SUMIF(Products_or_equipment_A!C:C,A105,Products_or_equipment_A!I:I))+(SUMIF(Products_or_equipment_B!C:C,A105,Products_or_equipment_B!I:I))+(SUMIF(Products_or_equipment_CDE!C:C,A105,Products_or_equipment_CDE!I:I))+(SUMIF(Products_or_equipment_CDE!C:C,A105,Products_or_equipment_CDE!K:K))+(SUMIF(Products_or_equipment_CDE!C:C,A105,Products_or_equipment_CDE!V:V))+(SUMIF(Products_or_equipment_FG!C:C,A105,Products_or_equipment_FG!S:S))</f>
        <v>0</v>
      </c>
      <c r="F105" s="237">
        <f>(SUMIF(Products_or_equipment_HI!C:C,A105,Products_or_equipment_HI!G:G))+(SUMIF(Products_or_equipment_HI!C:C,A105,Products_or_equipment_HI!R:R))+(SUMIF('Products_or_equipment_J-Q'!C:C,A105,'Products_or_equipment_J-Q'!H:H))+(SUMIF('Products_or_equipment_J-Q'!C:C,A105,'Products_or_equipment_J-Q'!J:J))+(SUMIF('Products_or_equipment_J-Q'!C:C,A105,'Products_or_equipment_J-Q'!L:L))+(SUMIF('Products_or_equipment_J-Q'!C:C,A105,'Products_or_equipment_J-Q'!N:N))+(SUMIF('Products_or_equipment_J-Q'!C:C,A105,'Products_or_equipment_J-Q'!P:P))+(SUMIF('Products_or_equipment_J-Q'!C:C,A105,'Products_or_equipment_J-Q'!R:R))+(SUMIF('Products_or_equipment_J-Q'!C:C,A105,'Products_or_equipment_J-Q'!T:T))+E105</f>
        <v>0</v>
      </c>
      <c r="G105" s="240">
        <f>E105-(SUMIFS(Equip_import_use_export_gas!H:H,Equip_import_use_export_gas!C:C,A105,Equip_import_use_export_gas!G:G,"&lt;&gt;"&amp;'Reference Data'!$AM$7))-(SUMIFS(Products_or_equipment_A!I:I, Products_or_equipment_A!C:C, A105, Products_or_equipment_A!G:G,'Reference Data'!$AM$7))-(SUMIFS(Products_or_equipment_B!I:I, Products_or_equipment_B!C:C, A105, Products_or_equipment_B!G:G,'Reference Data'!$AM$7))-(SUMIFS(Products_or_equipment_CDE!I:I, Products_or_equipment_CDE!C:C, A105, Products_or_equipment_CDE!G:G,'Reference Data'!$AM$7))-(SUMIFS(Products_or_equipment_CDE!K:K, Products_or_equipment_CDE!C:C, A105, Products_or_equipment_CDE!G:G,'Reference Data'!$AM$7))-(SUMIFS(Products_or_equipment_CDE!V:V, Products_or_equipment_CDE!C:C, A105, Products_or_equipment_CDE!G:G,'Reference Data'!$AM$7))-(SUMIFS(Products_or_equipment_FG!S:S, Products_or_equipment_FG!C:C, A105, Products_or_equipment_FG!G:G,'Reference Data'!$AM$7))</f>
        <v>0</v>
      </c>
      <c r="H105" s="241">
        <f>IFERROR((C105 -(SUMIFS(Producers!Y:Y,Producers!C:C,A105,Producers!G:G,'Reference Data'!$AM$7 ))-(SUMIFS(Importers!H:H,Importers!C:C,Summary!A105,Importers!G:G,'Reference Data'!$AM$7))-(SUMIFS(Producers_and_importers_stocks!J:J,Producers_and_importers_stocks!C:C,Summary!A105,Producers_and_importers_stocks!G:G,'Reference Data'!$AM$7))+(SUMIFS(Exporters!J:J,Exporters!C:C,Summary!A105,Exporters!G:G,'Reference Data'!$AM$7))+(SUMIFS(Producers_and_importers_stocks!O:O,Producers_and_importers_stocks!C:C,Summary!A105,Producers_and_importers_stocks!G:G,'Reference Data'!$AM$7))+(SUMIFS(Importers!J:J,Importers!C:C,Summary!A105,Importers!G:G,'Reference Data'!$AM$7))                   )*(VLOOKUP(A105,'Reference Data'!$AI$7:$AJ$131,2,FALSE)),"")</f>
        <v>0</v>
      </c>
      <c r="I105" s="238">
        <f>G105*VLOOKUP(A105,'Reference Data'!$AI$7:$AJ$131,2,FALSE)</f>
        <v>0</v>
      </c>
    </row>
    <row r="106" spans="1:9" ht="16" thickBot="1">
      <c r="A106" s="276" t="s">
        <v>405</v>
      </c>
      <c r="B106" s="237">
        <f>(SUMIF(Producers!C:C,Summary!A106,Producers!Y:Y))+(SUMIF(Importers!C:C,Summary!A106,Importers!H:H))+(SUMIF(Producers_and_importers_stocks!C:C,Summary!A106,Producers_and_importers_stocks!J:J))-(SUMIF(Exporters!C:C,Summary!A106,Exporters!J:J))-(SUMIF(Producers_and_importers_stocks!C:C,Summary!A106,Producers_and_importers_stocks!O:O))   -    (SUMIF(Importers!C:C,Summary!A106,Importers!J:J))</f>
        <v>0</v>
      </c>
      <c r="C106" s="250">
        <f>IFERROR(B106-(SUMIFS(Exempt!T:T,Exempt!C:C,Summary!A106,Exempt!G:G,"&lt;&gt;no")),"")</f>
        <v>0</v>
      </c>
      <c r="D106" s="237">
        <f>(SUMIF(Producers!C:C,A106,Producers!Y:Y))+(SUMIF(Importers!C:C,A106,Importers!H:H))-(SUMIF(Exporters!C:C,A106,Exporters!J:J))+(SUMIF(Producers_and_importers_stocks!C:C,A106,Producers_and_importers_stocks!I:I))-(SUMIF(Producers_and_importers_stocks!C:C,A106,Producers_and_importers_stocks!N:N))+(SUMIF(Producers_and_importers_stocks!C:C,A106,Producers_and_importers_stocks!R:R))</f>
        <v>0</v>
      </c>
      <c r="E106" s="239">
        <f>(SUMIF(Products_or_equipment_A!C:C,A106,Products_or_equipment_A!I:I))+(SUMIF(Products_or_equipment_B!C:C,A106,Products_or_equipment_B!I:I))+(SUMIF(Products_or_equipment_CDE!C:C,A106,Products_or_equipment_CDE!I:I))+(SUMIF(Products_or_equipment_CDE!C:C,A106,Products_or_equipment_CDE!K:K))+(SUMIF(Products_or_equipment_CDE!C:C,A106,Products_or_equipment_CDE!V:V))+(SUMIF(Products_or_equipment_FG!C:C,A106,Products_or_equipment_FG!S:S))</f>
        <v>0</v>
      </c>
      <c r="F106" s="237">
        <f>(SUMIF(Products_or_equipment_HI!C:C,A106,Products_or_equipment_HI!G:G))+(SUMIF(Products_or_equipment_HI!C:C,A106,Products_or_equipment_HI!R:R))+(SUMIF('Products_or_equipment_J-Q'!C:C,A106,'Products_or_equipment_J-Q'!H:H))+(SUMIF('Products_or_equipment_J-Q'!C:C,A106,'Products_or_equipment_J-Q'!J:J))+(SUMIF('Products_or_equipment_J-Q'!C:C,A106,'Products_or_equipment_J-Q'!L:L))+(SUMIF('Products_or_equipment_J-Q'!C:C,A106,'Products_or_equipment_J-Q'!N:N))+(SUMIF('Products_or_equipment_J-Q'!C:C,A106,'Products_or_equipment_J-Q'!P:P))+(SUMIF('Products_or_equipment_J-Q'!C:C,A106,'Products_or_equipment_J-Q'!R:R))+(SUMIF('Products_or_equipment_J-Q'!C:C,A106,'Products_or_equipment_J-Q'!T:T))+E106</f>
        <v>0</v>
      </c>
      <c r="G106" s="240">
        <f>E106-(SUMIFS(Equip_import_use_export_gas!H:H,Equip_import_use_export_gas!C:C,A106,Equip_import_use_export_gas!G:G,"&lt;&gt;"&amp;'Reference Data'!$AM$7))-(SUMIFS(Products_or_equipment_A!I:I, Products_or_equipment_A!C:C, A106, Products_or_equipment_A!G:G,'Reference Data'!$AM$7))-(SUMIFS(Products_or_equipment_B!I:I, Products_or_equipment_B!C:C, A106, Products_or_equipment_B!G:G,'Reference Data'!$AM$7))-(SUMIFS(Products_or_equipment_CDE!I:I, Products_or_equipment_CDE!C:C, A106, Products_or_equipment_CDE!G:G,'Reference Data'!$AM$7))-(SUMIFS(Products_or_equipment_CDE!K:K, Products_or_equipment_CDE!C:C, A106, Products_or_equipment_CDE!G:G,'Reference Data'!$AM$7))-(SUMIFS(Products_or_equipment_CDE!V:V, Products_or_equipment_CDE!C:C, A106, Products_or_equipment_CDE!G:G,'Reference Data'!$AM$7))-(SUMIFS(Products_or_equipment_FG!S:S, Products_or_equipment_FG!C:C, A106, Products_or_equipment_FG!G:G,'Reference Data'!$AM$7))</f>
        <v>0</v>
      </c>
      <c r="H106" s="241">
        <f>IFERROR((C106 -(SUMIFS(Producers!Y:Y,Producers!C:C,A106,Producers!G:G,'Reference Data'!$AM$7 ))-(SUMIFS(Importers!H:H,Importers!C:C,Summary!A106,Importers!G:G,'Reference Data'!$AM$7))-(SUMIFS(Producers_and_importers_stocks!J:J,Producers_and_importers_stocks!C:C,Summary!A106,Producers_and_importers_stocks!G:G,'Reference Data'!$AM$7))+(SUMIFS(Exporters!J:J,Exporters!C:C,Summary!A106,Exporters!G:G,'Reference Data'!$AM$7))+(SUMIFS(Producers_and_importers_stocks!O:O,Producers_and_importers_stocks!C:C,Summary!A106,Producers_and_importers_stocks!G:G,'Reference Data'!$AM$7))+(SUMIFS(Importers!J:J,Importers!C:C,Summary!A106,Importers!G:G,'Reference Data'!$AM$7))                   )*(VLOOKUP(A106,'Reference Data'!$AI$7:$AJ$131,2,FALSE)),"")</f>
        <v>0</v>
      </c>
      <c r="I106" s="238">
        <f>G106*VLOOKUP(A106,'Reference Data'!$AI$7:$AJ$131,2,FALSE)</f>
        <v>0</v>
      </c>
    </row>
    <row r="107" spans="1:9" ht="16" thickBot="1">
      <c r="A107" s="276" t="s">
        <v>406</v>
      </c>
      <c r="B107" s="237">
        <f>(SUMIF(Producers!C:C,Summary!A107,Producers!Y:Y))+(SUMIF(Importers!C:C,Summary!A107,Importers!H:H))+(SUMIF(Producers_and_importers_stocks!C:C,Summary!A107,Producers_and_importers_stocks!J:J))-(SUMIF(Exporters!C:C,Summary!A107,Exporters!J:J))-(SUMIF(Producers_and_importers_stocks!C:C,Summary!A107,Producers_and_importers_stocks!O:O))   -    (SUMIF(Importers!C:C,Summary!A107,Importers!J:J))</f>
        <v>0</v>
      </c>
      <c r="C107" s="250">
        <f>IFERROR(B107-(SUMIFS(Exempt!T:T,Exempt!C:C,Summary!A107,Exempt!G:G,"&lt;&gt;no")),"")</f>
        <v>0</v>
      </c>
      <c r="D107" s="237">
        <f>(SUMIF(Producers!C:C,A107,Producers!Y:Y))+(SUMIF(Importers!C:C,A107,Importers!H:H))-(SUMIF(Exporters!C:C,A107,Exporters!J:J))+(SUMIF(Producers_and_importers_stocks!C:C,A107,Producers_and_importers_stocks!I:I))-(SUMIF(Producers_and_importers_stocks!C:C,A107,Producers_and_importers_stocks!N:N))+(SUMIF(Producers_and_importers_stocks!C:C,A107,Producers_and_importers_stocks!R:R))</f>
        <v>0</v>
      </c>
      <c r="E107" s="239">
        <f>(SUMIF(Products_or_equipment_A!C:C,A107,Products_or_equipment_A!I:I))+(SUMIF(Products_or_equipment_B!C:C,A107,Products_or_equipment_B!I:I))+(SUMIF(Products_or_equipment_CDE!C:C,A107,Products_or_equipment_CDE!I:I))+(SUMIF(Products_or_equipment_CDE!C:C,A107,Products_or_equipment_CDE!K:K))+(SUMIF(Products_or_equipment_CDE!C:C,A107,Products_or_equipment_CDE!V:V))+(SUMIF(Products_or_equipment_FG!C:C,A107,Products_or_equipment_FG!S:S))</f>
        <v>0</v>
      </c>
      <c r="F107" s="237">
        <f>(SUMIF(Products_or_equipment_HI!C:C,A107,Products_or_equipment_HI!G:G))+(SUMIF(Products_or_equipment_HI!C:C,A107,Products_or_equipment_HI!R:R))+(SUMIF('Products_or_equipment_J-Q'!C:C,A107,'Products_or_equipment_J-Q'!H:H))+(SUMIF('Products_or_equipment_J-Q'!C:C,A107,'Products_or_equipment_J-Q'!J:J))+(SUMIF('Products_or_equipment_J-Q'!C:C,A107,'Products_or_equipment_J-Q'!L:L))+(SUMIF('Products_or_equipment_J-Q'!C:C,A107,'Products_or_equipment_J-Q'!N:N))+(SUMIF('Products_or_equipment_J-Q'!C:C,A107,'Products_or_equipment_J-Q'!P:P))+(SUMIF('Products_or_equipment_J-Q'!C:C,A107,'Products_or_equipment_J-Q'!R:R))+(SUMIF('Products_or_equipment_J-Q'!C:C,A107,'Products_or_equipment_J-Q'!T:T))+E107</f>
        <v>0</v>
      </c>
      <c r="G107" s="240">
        <f>E107-(SUMIFS(Equip_import_use_export_gas!H:H,Equip_import_use_export_gas!C:C,A107,Equip_import_use_export_gas!G:G,"&lt;&gt;"&amp;'Reference Data'!$AM$7))-(SUMIFS(Products_or_equipment_A!I:I, Products_or_equipment_A!C:C, A107, Products_or_equipment_A!G:G,'Reference Data'!$AM$7))-(SUMIFS(Products_or_equipment_B!I:I, Products_or_equipment_B!C:C, A107, Products_or_equipment_B!G:G,'Reference Data'!$AM$7))-(SUMIFS(Products_or_equipment_CDE!I:I, Products_or_equipment_CDE!C:C, A107, Products_or_equipment_CDE!G:G,'Reference Data'!$AM$7))-(SUMIFS(Products_or_equipment_CDE!K:K, Products_or_equipment_CDE!C:C, A107, Products_or_equipment_CDE!G:G,'Reference Data'!$AM$7))-(SUMIFS(Products_or_equipment_CDE!V:V, Products_or_equipment_CDE!C:C, A107, Products_or_equipment_CDE!G:G,'Reference Data'!$AM$7))-(SUMIFS(Products_or_equipment_FG!S:S, Products_or_equipment_FG!C:C, A107, Products_or_equipment_FG!G:G,'Reference Data'!$AM$7))</f>
        <v>0</v>
      </c>
      <c r="H107" s="241">
        <f>IFERROR((C107 -(SUMIFS(Producers!Y:Y,Producers!C:C,A107,Producers!G:G,'Reference Data'!$AM$7 ))-(SUMIFS(Importers!H:H,Importers!C:C,Summary!A107,Importers!G:G,'Reference Data'!$AM$7))-(SUMIFS(Producers_and_importers_stocks!J:J,Producers_and_importers_stocks!C:C,Summary!A107,Producers_and_importers_stocks!G:G,'Reference Data'!$AM$7))+(SUMIFS(Exporters!J:J,Exporters!C:C,Summary!A107,Exporters!G:G,'Reference Data'!$AM$7))+(SUMIFS(Producers_and_importers_stocks!O:O,Producers_and_importers_stocks!C:C,Summary!A107,Producers_and_importers_stocks!G:G,'Reference Data'!$AM$7))+(SUMIFS(Importers!J:J,Importers!C:C,Summary!A107,Importers!G:G,'Reference Data'!$AM$7))                   )*(VLOOKUP(A107,'Reference Data'!$AI$7:$AJ$131,2,FALSE)),"")</f>
        <v>0</v>
      </c>
      <c r="I107" s="238">
        <f>G107*VLOOKUP(A107,'Reference Data'!$AI$7:$AJ$131,2,FALSE)</f>
        <v>0</v>
      </c>
    </row>
    <row r="108" spans="1:9" ht="16" thickBot="1">
      <c r="A108" s="276" t="s">
        <v>407</v>
      </c>
      <c r="B108" s="237">
        <f>(SUMIF(Producers!C:C,Summary!A108,Producers!Y:Y))+(SUMIF(Importers!C:C,Summary!A108,Importers!H:H))+(SUMIF(Producers_and_importers_stocks!C:C,Summary!A108,Producers_and_importers_stocks!J:J))-(SUMIF(Exporters!C:C,Summary!A108,Exporters!J:J))-(SUMIF(Producers_and_importers_stocks!C:C,Summary!A108,Producers_and_importers_stocks!O:O))   -    (SUMIF(Importers!C:C,Summary!A108,Importers!J:J))</f>
        <v>0</v>
      </c>
      <c r="C108" s="250">
        <f>IFERROR(B108-(SUMIFS(Exempt!T:T,Exempt!C:C,Summary!A108,Exempt!G:G,"&lt;&gt;no")),"")</f>
        <v>0</v>
      </c>
      <c r="D108" s="237">
        <f>(SUMIF(Producers!C:C,A108,Producers!Y:Y))+(SUMIF(Importers!C:C,A108,Importers!H:H))-(SUMIF(Exporters!C:C,A108,Exporters!J:J))+(SUMIF(Producers_and_importers_stocks!C:C,A108,Producers_and_importers_stocks!I:I))-(SUMIF(Producers_and_importers_stocks!C:C,A108,Producers_and_importers_stocks!N:N))+(SUMIF(Producers_and_importers_stocks!C:C,A108,Producers_and_importers_stocks!R:R))</f>
        <v>0</v>
      </c>
      <c r="E108" s="239">
        <f>(SUMIF(Products_or_equipment_A!C:C,A108,Products_or_equipment_A!I:I))+(SUMIF(Products_or_equipment_B!C:C,A108,Products_or_equipment_B!I:I))+(SUMIF(Products_or_equipment_CDE!C:C,A108,Products_or_equipment_CDE!I:I))+(SUMIF(Products_or_equipment_CDE!C:C,A108,Products_or_equipment_CDE!K:K))+(SUMIF(Products_or_equipment_CDE!C:C,A108,Products_or_equipment_CDE!V:V))+(SUMIF(Products_or_equipment_FG!C:C,A108,Products_or_equipment_FG!S:S))</f>
        <v>0</v>
      </c>
      <c r="F108" s="237">
        <f>(SUMIF(Products_or_equipment_HI!C:C,A108,Products_or_equipment_HI!G:G))+(SUMIF(Products_or_equipment_HI!C:C,A108,Products_or_equipment_HI!R:R))+(SUMIF('Products_or_equipment_J-Q'!C:C,A108,'Products_or_equipment_J-Q'!H:H))+(SUMIF('Products_or_equipment_J-Q'!C:C,A108,'Products_or_equipment_J-Q'!J:J))+(SUMIF('Products_or_equipment_J-Q'!C:C,A108,'Products_or_equipment_J-Q'!L:L))+(SUMIF('Products_or_equipment_J-Q'!C:C,A108,'Products_or_equipment_J-Q'!N:N))+(SUMIF('Products_or_equipment_J-Q'!C:C,A108,'Products_or_equipment_J-Q'!P:P))+(SUMIF('Products_or_equipment_J-Q'!C:C,A108,'Products_or_equipment_J-Q'!R:R))+(SUMIF('Products_or_equipment_J-Q'!C:C,A108,'Products_or_equipment_J-Q'!T:T))+E108</f>
        <v>0</v>
      </c>
      <c r="G108" s="240">
        <f>E108-(SUMIFS(Equip_import_use_export_gas!H:H,Equip_import_use_export_gas!C:C,A108,Equip_import_use_export_gas!G:G,"&lt;&gt;"&amp;'Reference Data'!$AM$7))-(SUMIFS(Products_or_equipment_A!I:I, Products_or_equipment_A!C:C, A108, Products_or_equipment_A!G:G,'Reference Data'!$AM$7))-(SUMIFS(Products_or_equipment_B!I:I, Products_or_equipment_B!C:C, A108, Products_or_equipment_B!G:G,'Reference Data'!$AM$7))-(SUMIFS(Products_or_equipment_CDE!I:I, Products_or_equipment_CDE!C:C, A108, Products_or_equipment_CDE!G:G,'Reference Data'!$AM$7))-(SUMIFS(Products_or_equipment_CDE!K:K, Products_or_equipment_CDE!C:C, A108, Products_or_equipment_CDE!G:G,'Reference Data'!$AM$7))-(SUMIFS(Products_or_equipment_CDE!V:V, Products_or_equipment_CDE!C:C, A108, Products_or_equipment_CDE!G:G,'Reference Data'!$AM$7))-(SUMIFS(Products_or_equipment_FG!S:S, Products_or_equipment_FG!C:C, A108, Products_or_equipment_FG!G:G,'Reference Data'!$AM$7))</f>
        <v>0</v>
      </c>
      <c r="H108" s="241">
        <f>IFERROR((C108 -(SUMIFS(Producers!Y:Y,Producers!C:C,A108,Producers!G:G,'Reference Data'!$AM$7 ))-(SUMIFS(Importers!H:H,Importers!C:C,Summary!A108,Importers!G:G,'Reference Data'!$AM$7))-(SUMIFS(Producers_and_importers_stocks!J:J,Producers_and_importers_stocks!C:C,Summary!A108,Producers_and_importers_stocks!G:G,'Reference Data'!$AM$7))+(SUMIFS(Exporters!J:J,Exporters!C:C,Summary!A108,Exporters!G:G,'Reference Data'!$AM$7))+(SUMIFS(Producers_and_importers_stocks!O:O,Producers_and_importers_stocks!C:C,Summary!A108,Producers_and_importers_stocks!G:G,'Reference Data'!$AM$7))+(SUMIFS(Importers!J:J,Importers!C:C,Summary!A108,Importers!G:G,'Reference Data'!$AM$7))                   )*(VLOOKUP(A108,'Reference Data'!$AI$7:$AJ$131,2,FALSE)),"")</f>
        <v>0</v>
      </c>
      <c r="I108" s="238">
        <f>G108*VLOOKUP(A108,'Reference Data'!$AI$7:$AJ$131,2,FALSE)</f>
        <v>0</v>
      </c>
    </row>
    <row r="109" spans="1:9" ht="31.5" thickBot="1">
      <c r="A109" s="276" t="s">
        <v>408</v>
      </c>
      <c r="B109" s="237">
        <f>(SUMIF(Producers!C:C,Summary!A109,Producers!Y:Y))+(SUMIF(Importers!C:C,Summary!A109,Importers!H:H))+(SUMIF(Producers_and_importers_stocks!C:C,Summary!A109,Producers_and_importers_stocks!J:J))-(SUMIF(Exporters!C:C,Summary!A109,Exporters!J:J))-(SUMIF(Producers_and_importers_stocks!C:C,Summary!A109,Producers_and_importers_stocks!O:O))   -    (SUMIF(Importers!C:C,Summary!A109,Importers!J:J))</f>
        <v>0</v>
      </c>
      <c r="C109" s="250">
        <f>IFERROR(B109-(SUMIFS(Exempt!T:T,Exempt!C:C,Summary!A109,Exempt!G:G,"&lt;&gt;no")),"")</f>
        <v>0</v>
      </c>
      <c r="D109" s="237">
        <f>(SUMIF(Producers!C:C,A109,Producers!Y:Y))+(SUMIF(Importers!C:C,A109,Importers!H:H))-(SUMIF(Exporters!C:C,A109,Exporters!J:J))+(SUMIF(Producers_and_importers_stocks!C:C,A109,Producers_and_importers_stocks!I:I))-(SUMIF(Producers_and_importers_stocks!C:C,A109,Producers_and_importers_stocks!N:N))+(SUMIF(Producers_and_importers_stocks!C:C,A109,Producers_and_importers_stocks!R:R))</f>
        <v>0</v>
      </c>
      <c r="E109" s="239">
        <f>(SUMIF(Products_or_equipment_A!C:C,A109,Products_or_equipment_A!I:I))+(SUMIF(Products_or_equipment_B!C:C,A109,Products_or_equipment_B!I:I))+(SUMIF(Products_or_equipment_CDE!C:C,A109,Products_or_equipment_CDE!I:I))+(SUMIF(Products_or_equipment_CDE!C:C,A109,Products_or_equipment_CDE!K:K))+(SUMIF(Products_or_equipment_CDE!C:C,A109,Products_or_equipment_CDE!V:V))+(SUMIF(Products_or_equipment_FG!C:C,A109,Products_or_equipment_FG!S:S))</f>
        <v>0</v>
      </c>
      <c r="F109" s="237">
        <f>(SUMIF(Products_or_equipment_HI!C:C,A109,Products_or_equipment_HI!G:G))+(SUMIF(Products_or_equipment_HI!C:C,A109,Products_or_equipment_HI!R:R))+(SUMIF('Products_or_equipment_J-Q'!C:C,A109,'Products_or_equipment_J-Q'!H:H))+(SUMIF('Products_or_equipment_J-Q'!C:C,A109,'Products_or_equipment_J-Q'!J:J))+(SUMIF('Products_or_equipment_J-Q'!C:C,A109,'Products_or_equipment_J-Q'!L:L))+(SUMIF('Products_or_equipment_J-Q'!C:C,A109,'Products_or_equipment_J-Q'!N:N))+(SUMIF('Products_or_equipment_J-Q'!C:C,A109,'Products_or_equipment_J-Q'!P:P))+(SUMIF('Products_or_equipment_J-Q'!C:C,A109,'Products_or_equipment_J-Q'!R:R))+(SUMIF('Products_or_equipment_J-Q'!C:C,A109,'Products_or_equipment_J-Q'!T:T))+E109</f>
        <v>0</v>
      </c>
      <c r="G109" s="240">
        <f>E109-(SUMIFS(Equip_import_use_export_gas!H:H,Equip_import_use_export_gas!C:C,A109,Equip_import_use_export_gas!G:G,"&lt;&gt;"&amp;'Reference Data'!$AM$7))-(SUMIFS(Products_or_equipment_A!I:I, Products_or_equipment_A!C:C, A109, Products_or_equipment_A!G:G,'Reference Data'!$AM$7))-(SUMIFS(Products_or_equipment_B!I:I, Products_or_equipment_B!C:C, A109, Products_or_equipment_B!G:G,'Reference Data'!$AM$7))-(SUMIFS(Products_or_equipment_CDE!I:I, Products_or_equipment_CDE!C:C, A109, Products_or_equipment_CDE!G:G,'Reference Data'!$AM$7))-(SUMIFS(Products_or_equipment_CDE!K:K, Products_or_equipment_CDE!C:C, A109, Products_or_equipment_CDE!G:G,'Reference Data'!$AM$7))-(SUMIFS(Products_or_equipment_CDE!V:V, Products_or_equipment_CDE!C:C, A109, Products_or_equipment_CDE!G:G,'Reference Data'!$AM$7))-(SUMIFS(Products_or_equipment_FG!S:S, Products_or_equipment_FG!C:C, A109, Products_or_equipment_FG!G:G,'Reference Data'!$AM$7))</f>
        <v>0</v>
      </c>
      <c r="H109" s="241">
        <f>IFERROR((C109 -(SUMIFS(Producers!Y:Y,Producers!C:C,A109,Producers!G:G,'Reference Data'!$AM$7 ))-(SUMIFS(Importers!H:H,Importers!C:C,Summary!A109,Importers!G:G,'Reference Data'!$AM$7))-(SUMIFS(Producers_and_importers_stocks!J:J,Producers_and_importers_stocks!C:C,Summary!A109,Producers_and_importers_stocks!G:G,'Reference Data'!$AM$7))+(SUMIFS(Exporters!J:J,Exporters!C:C,Summary!A109,Exporters!G:G,'Reference Data'!$AM$7))+(SUMIFS(Producers_and_importers_stocks!O:O,Producers_and_importers_stocks!C:C,Summary!A109,Producers_and_importers_stocks!G:G,'Reference Data'!$AM$7))+(SUMIFS(Importers!J:J,Importers!C:C,Summary!A109,Importers!G:G,'Reference Data'!$AM$7))                   )*(VLOOKUP(A109,'Reference Data'!$AI$7:$AJ$131,2,FALSE)),"")</f>
        <v>0</v>
      </c>
      <c r="I109" s="238">
        <f>G109*VLOOKUP(A109,'Reference Data'!$AI$7:$AJ$131,2,FALSE)</f>
        <v>0</v>
      </c>
    </row>
    <row r="110" spans="1:9" ht="16" thickBot="1">
      <c r="A110" s="276" t="s">
        <v>409</v>
      </c>
      <c r="B110" s="237">
        <f>(SUMIF(Producers!C:C,Summary!A110,Producers!Y:Y))+(SUMIF(Importers!C:C,Summary!A110,Importers!H:H))+(SUMIF(Producers_and_importers_stocks!C:C,Summary!A110,Producers_and_importers_stocks!J:J))-(SUMIF(Exporters!C:C,Summary!A110,Exporters!J:J))-(SUMIF(Producers_and_importers_stocks!C:C,Summary!A110,Producers_and_importers_stocks!O:O))   -    (SUMIF(Importers!C:C,Summary!A110,Importers!J:J))</f>
        <v>0</v>
      </c>
      <c r="C110" s="250">
        <f>IFERROR(B110-(SUMIFS(Exempt!T:T,Exempt!C:C,Summary!A110,Exempt!G:G,"&lt;&gt;no")),"")</f>
        <v>0</v>
      </c>
      <c r="D110" s="237">
        <f>(SUMIF(Producers!C:C,A110,Producers!Y:Y))+(SUMIF(Importers!C:C,A110,Importers!H:H))-(SUMIF(Exporters!C:C,A110,Exporters!J:J))+(SUMIF(Producers_and_importers_stocks!C:C,A110,Producers_and_importers_stocks!I:I))-(SUMIF(Producers_and_importers_stocks!C:C,A110,Producers_and_importers_stocks!N:N))+(SUMIF(Producers_and_importers_stocks!C:C,A110,Producers_and_importers_stocks!R:R))</f>
        <v>0</v>
      </c>
      <c r="E110" s="239">
        <f>(SUMIF(Products_or_equipment_A!C:C,A110,Products_or_equipment_A!I:I))+(SUMIF(Products_or_equipment_B!C:C,A110,Products_or_equipment_B!I:I))+(SUMIF(Products_or_equipment_CDE!C:C,A110,Products_or_equipment_CDE!I:I))+(SUMIF(Products_or_equipment_CDE!C:C,A110,Products_or_equipment_CDE!K:K))+(SUMIF(Products_or_equipment_CDE!C:C,A110,Products_or_equipment_CDE!V:V))+(SUMIF(Products_or_equipment_FG!C:C,A110,Products_or_equipment_FG!S:S))</f>
        <v>0</v>
      </c>
      <c r="F110" s="237">
        <f>(SUMIF(Products_or_equipment_HI!C:C,A110,Products_or_equipment_HI!G:G))+(SUMIF(Products_or_equipment_HI!C:C,A110,Products_or_equipment_HI!R:R))+(SUMIF('Products_or_equipment_J-Q'!C:C,A110,'Products_or_equipment_J-Q'!H:H))+(SUMIF('Products_or_equipment_J-Q'!C:C,A110,'Products_or_equipment_J-Q'!J:J))+(SUMIF('Products_or_equipment_J-Q'!C:C,A110,'Products_or_equipment_J-Q'!L:L))+(SUMIF('Products_or_equipment_J-Q'!C:C,A110,'Products_or_equipment_J-Q'!N:N))+(SUMIF('Products_or_equipment_J-Q'!C:C,A110,'Products_or_equipment_J-Q'!P:P))+(SUMIF('Products_or_equipment_J-Q'!C:C,A110,'Products_or_equipment_J-Q'!R:R))+(SUMIF('Products_or_equipment_J-Q'!C:C,A110,'Products_or_equipment_J-Q'!T:T))+E110</f>
        <v>0</v>
      </c>
      <c r="G110" s="240">
        <f>E110-(SUMIFS(Equip_import_use_export_gas!H:H,Equip_import_use_export_gas!C:C,A110,Equip_import_use_export_gas!G:G,"&lt;&gt;"&amp;'Reference Data'!$AM$7))-(SUMIFS(Products_or_equipment_A!I:I, Products_or_equipment_A!C:C, A110, Products_or_equipment_A!G:G,'Reference Data'!$AM$7))-(SUMIFS(Products_or_equipment_B!I:I, Products_or_equipment_B!C:C, A110, Products_or_equipment_B!G:G,'Reference Data'!$AM$7))-(SUMIFS(Products_or_equipment_CDE!I:I, Products_or_equipment_CDE!C:C, A110, Products_or_equipment_CDE!G:G,'Reference Data'!$AM$7))-(SUMIFS(Products_or_equipment_CDE!K:K, Products_or_equipment_CDE!C:C, A110, Products_or_equipment_CDE!G:G,'Reference Data'!$AM$7))-(SUMIFS(Products_or_equipment_CDE!V:V, Products_or_equipment_CDE!C:C, A110, Products_or_equipment_CDE!G:G,'Reference Data'!$AM$7))-(SUMIFS(Products_or_equipment_FG!S:S, Products_or_equipment_FG!C:C, A110, Products_or_equipment_FG!G:G,'Reference Data'!$AM$7))</f>
        <v>0</v>
      </c>
      <c r="H110" s="241">
        <f>IFERROR((C110 -(SUMIFS(Producers!Y:Y,Producers!C:C,A110,Producers!G:G,'Reference Data'!$AM$7 ))-(SUMIFS(Importers!H:H,Importers!C:C,Summary!A110,Importers!G:G,'Reference Data'!$AM$7))-(SUMIFS(Producers_and_importers_stocks!J:J,Producers_and_importers_stocks!C:C,Summary!A110,Producers_and_importers_stocks!G:G,'Reference Data'!$AM$7))+(SUMIFS(Exporters!J:J,Exporters!C:C,Summary!A110,Exporters!G:G,'Reference Data'!$AM$7))+(SUMIFS(Producers_and_importers_stocks!O:O,Producers_and_importers_stocks!C:C,Summary!A110,Producers_and_importers_stocks!G:G,'Reference Data'!$AM$7))+(SUMIFS(Importers!J:J,Importers!C:C,Summary!A110,Importers!G:G,'Reference Data'!$AM$7))                   )*(VLOOKUP(A110,'Reference Data'!$AI$7:$AJ$131,2,FALSE)),"")</f>
        <v>0</v>
      </c>
      <c r="I110" s="238">
        <f>G110*VLOOKUP(A110,'Reference Data'!$AI$7:$AJ$131,2,FALSE)</f>
        <v>0</v>
      </c>
    </row>
    <row r="111" spans="1:9" ht="31.5" thickBot="1">
      <c r="A111" s="276" t="s">
        <v>410</v>
      </c>
      <c r="B111" s="237">
        <f>(SUMIF(Producers!C:C,Summary!A111,Producers!Y:Y))+(SUMIF(Importers!C:C,Summary!A111,Importers!H:H))+(SUMIF(Producers_and_importers_stocks!C:C,Summary!A111,Producers_and_importers_stocks!J:J))-(SUMIF(Exporters!C:C,Summary!A111,Exporters!J:J))-(SUMIF(Producers_and_importers_stocks!C:C,Summary!A111,Producers_and_importers_stocks!O:O))   -    (SUMIF(Importers!C:C,Summary!A111,Importers!J:J))</f>
        <v>0</v>
      </c>
      <c r="C111" s="250">
        <f>IFERROR(B111-(SUMIFS(Exempt!T:T,Exempt!C:C,Summary!A111,Exempt!G:G,"&lt;&gt;no")),"")</f>
        <v>0</v>
      </c>
      <c r="D111" s="237">
        <f>(SUMIF(Producers!C:C,A111,Producers!Y:Y))+(SUMIF(Importers!C:C,A111,Importers!H:H))-(SUMIF(Exporters!C:C,A111,Exporters!J:J))+(SUMIF(Producers_and_importers_stocks!C:C,A111,Producers_and_importers_stocks!I:I))-(SUMIF(Producers_and_importers_stocks!C:C,A111,Producers_and_importers_stocks!N:N))+(SUMIF(Producers_and_importers_stocks!C:C,A111,Producers_and_importers_stocks!R:R))</f>
        <v>0</v>
      </c>
      <c r="E111" s="239">
        <f>(SUMIF(Products_or_equipment_A!C:C,A111,Products_or_equipment_A!I:I))+(SUMIF(Products_or_equipment_B!C:C,A111,Products_or_equipment_B!I:I))+(SUMIF(Products_or_equipment_CDE!C:C,A111,Products_or_equipment_CDE!I:I))+(SUMIF(Products_or_equipment_CDE!C:C,A111,Products_or_equipment_CDE!K:K))+(SUMIF(Products_or_equipment_CDE!C:C,A111,Products_or_equipment_CDE!V:V))+(SUMIF(Products_or_equipment_FG!C:C,A111,Products_or_equipment_FG!S:S))</f>
        <v>0</v>
      </c>
      <c r="F111" s="237">
        <f>(SUMIF(Products_or_equipment_HI!C:C,A111,Products_or_equipment_HI!G:G))+(SUMIF(Products_or_equipment_HI!C:C,A111,Products_or_equipment_HI!R:R))+(SUMIF('Products_or_equipment_J-Q'!C:C,A111,'Products_or_equipment_J-Q'!H:H))+(SUMIF('Products_or_equipment_J-Q'!C:C,A111,'Products_or_equipment_J-Q'!J:J))+(SUMIF('Products_or_equipment_J-Q'!C:C,A111,'Products_or_equipment_J-Q'!L:L))+(SUMIF('Products_or_equipment_J-Q'!C:C,A111,'Products_or_equipment_J-Q'!N:N))+(SUMIF('Products_or_equipment_J-Q'!C:C,A111,'Products_or_equipment_J-Q'!P:P))+(SUMIF('Products_or_equipment_J-Q'!C:C,A111,'Products_or_equipment_J-Q'!R:R))+(SUMIF('Products_or_equipment_J-Q'!C:C,A111,'Products_or_equipment_J-Q'!T:T))+E111</f>
        <v>0</v>
      </c>
      <c r="G111" s="240">
        <f>E111-(SUMIFS(Equip_import_use_export_gas!H:H,Equip_import_use_export_gas!C:C,A111,Equip_import_use_export_gas!G:G,"&lt;&gt;"&amp;'Reference Data'!$AM$7))-(SUMIFS(Products_or_equipment_A!I:I, Products_or_equipment_A!C:C, A111, Products_or_equipment_A!G:G,'Reference Data'!$AM$7))-(SUMIFS(Products_or_equipment_B!I:I, Products_or_equipment_B!C:C, A111, Products_or_equipment_B!G:G,'Reference Data'!$AM$7))-(SUMIFS(Products_or_equipment_CDE!I:I, Products_or_equipment_CDE!C:C, A111, Products_or_equipment_CDE!G:G,'Reference Data'!$AM$7))-(SUMIFS(Products_or_equipment_CDE!K:K, Products_or_equipment_CDE!C:C, A111, Products_or_equipment_CDE!G:G,'Reference Data'!$AM$7))-(SUMIFS(Products_or_equipment_CDE!V:V, Products_or_equipment_CDE!C:C, A111, Products_or_equipment_CDE!G:G,'Reference Data'!$AM$7))-(SUMIFS(Products_or_equipment_FG!S:S, Products_or_equipment_FG!C:C, A111, Products_or_equipment_FG!G:G,'Reference Data'!$AM$7))</f>
        <v>0</v>
      </c>
      <c r="H111" s="241">
        <f>IFERROR((C111 -(SUMIFS(Producers!Y:Y,Producers!C:C,A111,Producers!G:G,'Reference Data'!$AM$7 ))-(SUMIFS(Importers!H:H,Importers!C:C,Summary!A111,Importers!G:G,'Reference Data'!$AM$7))-(SUMIFS(Producers_and_importers_stocks!J:J,Producers_and_importers_stocks!C:C,Summary!A111,Producers_and_importers_stocks!G:G,'Reference Data'!$AM$7))+(SUMIFS(Exporters!J:J,Exporters!C:C,Summary!A111,Exporters!G:G,'Reference Data'!$AM$7))+(SUMIFS(Producers_and_importers_stocks!O:O,Producers_and_importers_stocks!C:C,Summary!A111,Producers_and_importers_stocks!G:G,'Reference Data'!$AM$7))+(SUMIFS(Importers!J:J,Importers!C:C,Summary!A111,Importers!G:G,'Reference Data'!$AM$7))                   )*(VLOOKUP(A111,'Reference Data'!$AI$7:$AJ$131,2,FALSE)),"")</f>
        <v>0</v>
      </c>
      <c r="I111" s="238">
        <f>G111*VLOOKUP(A111,'Reference Data'!$AI$7:$AJ$131,2,FALSE)</f>
        <v>0</v>
      </c>
    </row>
    <row r="112" spans="1:9" ht="16" thickBot="1">
      <c r="A112" s="276" t="s">
        <v>411</v>
      </c>
      <c r="B112" s="237">
        <f>(SUMIF(Producers!C:C,Summary!A112,Producers!Y:Y))+(SUMIF(Importers!C:C,Summary!A112,Importers!H:H))+(SUMIF(Producers_and_importers_stocks!C:C,Summary!A112,Producers_and_importers_stocks!J:J))-(SUMIF(Exporters!C:C,Summary!A112,Exporters!J:J))-(SUMIF(Producers_and_importers_stocks!C:C,Summary!A112,Producers_and_importers_stocks!O:O))   -    (SUMIF(Importers!C:C,Summary!A112,Importers!J:J))</f>
        <v>0</v>
      </c>
      <c r="C112" s="250">
        <f>IFERROR(B112-(SUMIFS(Exempt!T:T,Exempt!C:C,Summary!A112,Exempt!G:G,"&lt;&gt;no")),"")</f>
        <v>0</v>
      </c>
      <c r="D112" s="237">
        <f>(SUMIF(Producers!C:C,A112,Producers!Y:Y))+(SUMIF(Importers!C:C,A112,Importers!H:H))-(SUMIF(Exporters!C:C,A112,Exporters!J:J))+(SUMIF(Producers_and_importers_stocks!C:C,A112,Producers_and_importers_stocks!I:I))-(SUMIF(Producers_and_importers_stocks!C:C,A112,Producers_and_importers_stocks!N:N))+(SUMIF(Producers_and_importers_stocks!C:C,A112,Producers_and_importers_stocks!R:R))</f>
        <v>0</v>
      </c>
      <c r="E112" s="239">
        <f>(SUMIF(Products_or_equipment_A!C:C,A112,Products_or_equipment_A!I:I))+(SUMIF(Products_or_equipment_B!C:C,A112,Products_or_equipment_B!I:I))+(SUMIF(Products_or_equipment_CDE!C:C,A112,Products_or_equipment_CDE!I:I))+(SUMIF(Products_or_equipment_CDE!C:C,A112,Products_or_equipment_CDE!K:K))+(SUMIF(Products_or_equipment_CDE!C:C,A112,Products_or_equipment_CDE!V:V))+(SUMIF(Products_or_equipment_FG!C:C,A112,Products_or_equipment_FG!S:S))</f>
        <v>0</v>
      </c>
      <c r="F112" s="237">
        <f>(SUMIF(Products_or_equipment_HI!C:C,A112,Products_or_equipment_HI!G:G))+(SUMIF(Products_or_equipment_HI!C:C,A112,Products_or_equipment_HI!R:R))+(SUMIF('Products_or_equipment_J-Q'!C:C,A112,'Products_or_equipment_J-Q'!H:H))+(SUMIF('Products_or_equipment_J-Q'!C:C,A112,'Products_or_equipment_J-Q'!J:J))+(SUMIF('Products_or_equipment_J-Q'!C:C,A112,'Products_or_equipment_J-Q'!L:L))+(SUMIF('Products_or_equipment_J-Q'!C:C,A112,'Products_or_equipment_J-Q'!N:N))+(SUMIF('Products_or_equipment_J-Q'!C:C,A112,'Products_or_equipment_J-Q'!P:P))+(SUMIF('Products_or_equipment_J-Q'!C:C,A112,'Products_or_equipment_J-Q'!R:R))+(SUMIF('Products_or_equipment_J-Q'!C:C,A112,'Products_or_equipment_J-Q'!T:T))+E112</f>
        <v>0</v>
      </c>
      <c r="G112" s="240">
        <f>E112-(SUMIFS(Equip_import_use_export_gas!H:H,Equip_import_use_export_gas!C:C,A112,Equip_import_use_export_gas!G:G,"&lt;&gt;"&amp;'Reference Data'!$AM$7))-(SUMIFS(Products_or_equipment_A!I:I, Products_or_equipment_A!C:C, A112, Products_or_equipment_A!G:G,'Reference Data'!$AM$7))-(SUMIFS(Products_or_equipment_B!I:I, Products_or_equipment_B!C:C, A112, Products_or_equipment_B!G:G,'Reference Data'!$AM$7))-(SUMIFS(Products_or_equipment_CDE!I:I, Products_or_equipment_CDE!C:C, A112, Products_or_equipment_CDE!G:G,'Reference Data'!$AM$7))-(SUMIFS(Products_or_equipment_CDE!K:K, Products_or_equipment_CDE!C:C, A112, Products_or_equipment_CDE!G:G,'Reference Data'!$AM$7))-(SUMIFS(Products_or_equipment_CDE!V:V, Products_or_equipment_CDE!C:C, A112, Products_or_equipment_CDE!G:G,'Reference Data'!$AM$7))-(SUMIFS(Products_or_equipment_FG!S:S, Products_or_equipment_FG!C:C, A112, Products_or_equipment_FG!G:G,'Reference Data'!$AM$7))</f>
        <v>0</v>
      </c>
      <c r="H112" s="241">
        <f>IFERROR((C112 -(SUMIFS(Producers!Y:Y,Producers!C:C,A112,Producers!G:G,'Reference Data'!$AM$7 ))-(SUMIFS(Importers!H:H,Importers!C:C,Summary!A112,Importers!G:G,'Reference Data'!$AM$7))-(SUMIFS(Producers_and_importers_stocks!J:J,Producers_and_importers_stocks!C:C,Summary!A112,Producers_and_importers_stocks!G:G,'Reference Data'!$AM$7))+(SUMIFS(Exporters!J:J,Exporters!C:C,Summary!A112,Exporters!G:G,'Reference Data'!$AM$7))+(SUMIFS(Producers_and_importers_stocks!O:O,Producers_and_importers_stocks!C:C,Summary!A112,Producers_and_importers_stocks!G:G,'Reference Data'!$AM$7))+(SUMIFS(Importers!J:J,Importers!C:C,Summary!A112,Importers!G:G,'Reference Data'!$AM$7))                   )*(VLOOKUP(A112,'Reference Data'!$AI$7:$AJ$131,2,FALSE)),"")</f>
        <v>0</v>
      </c>
      <c r="I112" s="238">
        <f>G112*VLOOKUP(A112,'Reference Data'!$AI$7:$AJ$131,2,FALSE)</f>
        <v>0</v>
      </c>
    </row>
    <row r="113" spans="1:9" ht="16" thickBot="1">
      <c r="A113" s="276" t="s">
        <v>412</v>
      </c>
      <c r="B113" s="237">
        <f>(SUMIF(Producers!C:C,Summary!A113,Producers!Y:Y))+(SUMIF(Importers!C:C,Summary!A113,Importers!H:H))+(SUMIF(Producers_and_importers_stocks!C:C,Summary!A113,Producers_and_importers_stocks!J:J))-(SUMIF(Exporters!C:C,Summary!A113,Exporters!J:J))-(SUMIF(Producers_and_importers_stocks!C:C,Summary!A113,Producers_and_importers_stocks!O:O))   -    (SUMIF(Importers!C:C,Summary!A113,Importers!J:J))</f>
        <v>0</v>
      </c>
      <c r="C113" s="250">
        <f>IFERROR(B113-(SUMIFS(Exempt!T:T,Exempt!C:C,Summary!A113,Exempt!G:G,"&lt;&gt;no")),"")</f>
        <v>0</v>
      </c>
      <c r="D113" s="237">
        <f>(SUMIF(Producers!C:C,A113,Producers!Y:Y))+(SUMIF(Importers!C:C,A113,Importers!H:H))-(SUMIF(Exporters!C:C,A113,Exporters!J:J))+(SUMIF(Producers_and_importers_stocks!C:C,A113,Producers_and_importers_stocks!I:I))-(SUMIF(Producers_and_importers_stocks!C:C,A113,Producers_and_importers_stocks!N:N))+(SUMIF(Producers_and_importers_stocks!C:C,A113,Producers_and_importers_stocks!R:R))</f>
        <v>0</v>
      </c>
      <c r="E113" s="239">
        <f>(SUMIF(Products_or_equipment_A!C:C,A113,Products_or_equipment_A!I:I))+(SUMIF(Products_or_equipment_B!C:C,A113,Products_or_equipment_B!I:I))+(SUMIF(Products_or_equipment_CDE!C:C,A113,Products_or_equipment_CDE!I:I))+(SUMIF(Products_or_equipment_CDE!C:C,A113,Products_or_equipment_CDE!K:K))+(SUMIF(Products_or_equipment_CDE!C:C,A113,Products_or_equipment_CDE!V:V))+(SUMIF(Products_or_equipment_FG!C:C,A113,Products_or_equipment_FG!S:S))</f>
        <v>0</v>
      </c>
      <c r="F113" s="237">
        <f>(SUMIF(Products_or_equipment_HI!C:C,A113,Products_or_equipment_HI!G:G))+(SUMIF(Products_or_equipment_HI!C:C,A113,Products_or_equipment_HI!R:R))+(SUMIF('Products_or_equipment_J-Q'!C:C,A113,'Products_or_equipment_J-Q'!H:H))+(SUMIF('Products_or_equipment_J-Q'!C:C,A113,'Products_or_equipment_J-Q'!J:J))+(SUMIF('Products_or_equipment_J-Q'!C:C,A113,'Products_or_equipment_J-Q'!L:L))+(SUMIF('Products_or_equipment_J-Q'!C:C,A113,'Products_or_equipment_J-Q'!N:N))+(SUMIF('Products_or_equipment_J-Q'!C:C,A113,'Products_or_equipment_J-Q'!P:P))+(SUMIF('Products_or_equipment_J-Q'!C:C,A113,'Products_or_equipment_J-Q'!R:R))+(SUMIF('Products_or_equipment_J-Q'!C:C,A113,'Products_or_equipment_J-Q'!T:T))+E113</f>
        <v>0</v>
      </c>
      <c r="G113" s="240">
        <f>E113-(SUMIFS(Equip_import_use_export_gas!H:H,Equip_import_use_export_gas!C:C,A113,Equip_import_use_export_gas!G:G,"&lt;&gt;"&amp;'Reference Data'!$AM$7))-(SUMIFS(Products_or_equipment_A!I:I, Products_or_equipment_A!C:C, A113, Products_or_equipment_A!G:G,'Reference Data'!$AM$7))-(SUMIFS(Products_or_equipment_B!I:I, Products_or_equipment_B!C:C, A113, Products_or_equipment_B!G:G,'Reference Data'!$AM$7))-(SUMIFS(Products_or_equipment_CDE!I:I, Products_or_equipment_CDE!C:C, A113, Products_or_equipment_CDE!G:G,'Reference Data'!$AM$7))-(SUMIFS(Products_or_equipment_CDE!K:K, Products_or_equipment_CDE!C:C, A113, Products_or_equipment_CDE!G:G,'Reference Data'!$AM$7))-(SUMIFS(Products_or_equipment_CDE!V:V, Products_or_equipment_CDE!C:C, A113, Products_or_equipment_CDE!G:G,'Reference Data'!$AM$7))-(SUMIFS(Products_or_equipment_FG!S:S, Products_or_equipment_FG!C:C, A113, Products_or_equipment_FG!G:G,'Reference Data'!$AM$7))</f>
        <v>0</v>
      </c>
      <c r="H113" s="241">
        <f>IFERROR((C113 -(SUMIFS(Producers!Y:Y,Producers!C:C,A113,Producers!G:G,'Reference Data'!$AM$7 ))-(SUMIFS(Importers!H:H,Importers!C:C,Summary!A113,Importers!G:G,'Reference Data'!$AM$7))-(SUMIFS(Producers_and_importers_stocks!J:J,Producers_and_importers_stocks!C:C,Summary!A113,Producers_and_importers_stocks!G:G,'Reference Data'!$AM$7))+(SUMIFS(Exporters!J:J,Exporters!C:C,Summary!A113,Exporters!G:G,'Reference Data'!$AM$7))+(SUMIFS(Producers_and_importers_stocks!O:O,Producers_and_importers_stocks!C:C,Summary!A113,Producers_and_importers_stocks!G:G,'Reference Data'!$AM$7))+(SUMIFS(Importers!J:J,Importers!C:C,Summary!A113,Importers!G:G,'Reference Data'!$AM$7))                   )*(VLOOKUP(A113,'Reference Data'!$AI$7:$AJ$131,2,FALSE)),"")</f>
        <v>0</v>
      </c>
      <c r="I113" s="238">
        <f>G113*VLOOKUP(A113,'Reference Data'!$AI$7:$AJ$131,2,FALSE)</f>
        <v>0</v>
      </c>
    </row>
    <row r="114" spans="1:9" ht="16" thickBot="1">
      <c r="A114" s="276" t="s">
        <v>413</v>
      </c>
      <c r="B114" s="237">
        <f>(SUMIF(Producers!C:C,Summary!A114,Producers!Y:Y))+(SUMIF(Importers!C:C,Summary!A114,Importers!H:H))+(SUMIF(Producers_and_importers_stocks!C:C,Summary!A114,Producers_and_importers_stocks!J:J))-(SUMIF(Exporters!C:C,Summary!A114,Exporters!J:J))-(SUMIF(Producers_and_importers_stocks!C:C,Summary!A114,Producers_and_importers_stocks!O:O))   -    (SUMIF(Importers!C:C,Summary!A114,Importers!J:J))</f>
        <v>0</v>
      </c>
      <c r="C114" s="250">
        <f>IFERROR(B114-(SUMIFS(Exempt!T:T,Exempt!C:C,Summary!A114,Exempt!G:G,"&lt;&gt;no")),"")</f>
        <v>0</v>
      </c>
      <c r="D114" s="237">
        <f>(SUMIF(Producers!C:C,A114,Producers!Y:Y))+(SUMIF(Importers!C:C,A114,Importers!H:H))-(SUMIF(Exporters!C:C,A114,Exporters!J:J))+(SUMIF(Producers_and_importers_stocks!C:C,A114,Producers_and_importers_stocks!I:I))-(SUMIF(Producers_and_importers_stocks!C:C,A114,Producers_and_importers_stocks!N:N))+(SUMIF(Producers_and_importers_stocks!C:C,A114,Producers_and_importers_stocks!R:R))</f>
        <v>0</v>
      </c>
      <c r="E114" s="239">
        <f>(SUMIF(Products_or_equipment_A!C:C,A114,Products_or_equipment_A!I:I))+(SUMIF(Products_or_equipment_B!C:C,A114,Products_or_equipment_B!I:I))+(SUMIF(Products_or_equipment_CDE!C:C,A114,Products_or_equipment_CDE!I:I))+(SUMIF(Products_or_equipment_CDE!C:C,A114,Products_or_equipment_CDE!K:K))+(SUMIF(Products_or_equipment_CDE!C:C,A114,Products_or_equipment_CDE!V:V))+(SUMIF(Products_or_equipment_FG!C:C,A114,Products_or_equipment_FG!S:S))</f>
        <v>0</v>
      </c>
      <c r="F114" s="237">
        <f>(SUMIF(Products_or_equipment_HI!C:C,A114,Products_or_equipment_HI!G:G))+(SUMIF(Products_or_equipment_HI!C:C,A114,Products_or_equipment_HI!R:R))+(SUMIF('Products_or_equipment_J-Q'!C:C,A114,'Products_or_equipment_J-Q'!H:H))+(SUMIF('Products_or_equipment_J-Q'!C:C,A114,'Products_or_equipment_J-Q'!J:J))+(SUMIF('Products_or_equipment_J-Q'!C:C,A114,'Products_or_equipment_J-Q'!L:L))+(SUMIF('Products_or_equipment_J-Q'!C:C,A114,'Products_or_equipment_J-Q'!N:N))+(SUMIF('Products_or_equipment_J-Q'!C:C,A114,'Products_or_equipment_J-Q'!P:P))+(SUMIF('Products_or_equipment_J-Q'!C:C,A114,'Products_or_equipment_J-Q'!R:R))+(SUMIF('Products_or_equipment_J-Q'!C:C,A114,'Products_or_equipment_J-Q'!T:T))+E114</f>
        <v>0</v>
      </c>
      <c r="G114" s="240">
        <f>E114-(SUMIFS(Equip_import_use_export_gas!H:H,Equip_import_use_export_gas!C:C,A114,Equip_import_use_export_gas!G:G,"&lt;&gt;"&amp;'Reference Data'!$AM$7))-(SUMIFS(Products_or_equipment_A!I:I, Products_or_equipment_A!C:C, A114, Products_or_equipment_A!G:G,'Reference Data'!$AM$7))-(SUMIFS(Products_or_equipment_B!I:I, Products_or_equipment_B!C:C, A114, Products_or_equipment_B!G:G,'Reference Data'!$AM$7))-(SUMIFS(Products_or_equipment_CDE!I:I, Products_or_equipment_CDE!C:C, A114, Products_or_equipment_CDE!G:G,'Reference Data'!$AM$7))-(SUMIFS(Products_or_equipment_CDE!K:K, Products_or_equipment_CDE!C:C, A114, Products_or_equipment_CDE!G:G,'Reference Data'!$AM$7))-(SUMIFS(Products_or_equipment_CDE!V:V, Products_or_equipment_CDE!C:C, A114, Products_or_equipment_CDE!G:G,'Reference Data'!$AM$7))-(SUMIFS(Products_or_equipment_FG!S:S, Products_or_equipment_FG!C:C, A114, Products_or_equipment_FG!G:G,'Reference Data'!$AM$7))</f>
        <v>0</v>
      </c>
      <c r="H114" s="241">
        <f>IFERROR((C114 -(SUMIFS(Producers!Y:Y,Producers!C:C,A114,Producers!G:G,'Reference Data'!$AM$7 ))-(SUMIFS(Importers!H:H,Importers!C:C,Summary!A114,Importers!G:G,'Reference Data'!$AM$7))-(SUMIFS(Producers_and_importers_stocks!J:J,Producers_and_importers_stocks!C:C,Summary!A114,Producers_and_importers_stocks!G:G,'Reference Data'!$AM$7))+(SUMIFS(Exporters!J:J,Exporters!C:C,Summary!A114,Exporters!G:G,'Reference Data'!$AM$7))+(SUMIFS(Producers_and_importers_stocks!O:O,Producers_and_importers_stocks!C:C,Summary!A114,Producers_and_importers_stocks!G:G,'Reference Data'!$AM$7))+(SUMIFS(Importers!J:J,Importers!C:C,Summary!A114,Importers!G:G,'Reference Data'!$AM$7))                   )*(VLOOKUP(A114,'Reference Data'!$AI$7:$AJ$131,2,FALSE)),"")</f>
        <v>0</v>
      </c>
      <c r="I114" s="238">
        <f>G114*VLOOKUP(A114,'Reference Data'!$AI$7:$AJ$131,2,FALSE)</f>
        <v>0</v>
      </c>
    </row>
    <row r="115" spans="1:9" ht="16" thickBot="1">
      <c r="A115" s="276" t="s">
        <v>414</v>
      </c>
      <c r="B115" s="237">
        <f>(SUMIF(Producers!C:C,Summary!A115,Producers!Y:Y))+(SUMIF(Importers!C:C,Summary!A115,Importers!H:H))+(SUMIF(Producers_and_importers_stocks!C:C,Summary!A115,Producers_and_importers_stocks!J:J))-(SUMIF(Exporters!C:C,Summary!A115,Exporters!J:J))-(SUMIF(Producers_and_importers_stocks!C:C,Summary!A115,Producers_and_importers_stocks!O:O))   -    (SUMIF(Importers!C:C,Summary!A115,Importers!J:J))</f>
        <v>0</v>
      </c>
      <c r="C115" s="250">
        <f>IFERROR(B115-(SUMIFS(Exempt!T:T,Exempt!C:C,Summary!A115,Exempt!G:G,"&lt;&gt;no")),"")</f>
        <v>0</v>
      </c>
      <c r="D115" s="237">
        <f>(SUMIF(Producers!C:C,A115,Producers!Y:Y))+(SUMIF(Importers!C:C,A115,Importers!H:H))-(SUMIF(Exporters!C:C,A115,Exporters!J:J))+(SUMIF(Producers_and_importers_stocks!C:C,A115,Producers_and_importers_stocks!I:I))-(SUMIF(Producers_and_importers_stocks!C:C,A115,Producers_and_importers_stocks!N:N))+(SUMIF(Producers_and_importers_stocks!C:C,A115,Producers_and_importers_stocks!R:R))</f>
        <v>0</v>
      </c>
      <c r="E115" s="239">
        <f>(SUMIF(Products_or_equipment_A!C:C,A115,Products_or_equipment_A!I:I))+(SUMIF(Products_or_equipment_B!C:C,A115,Products_or_equipment_B!I:I))+(SUMIF(Products_or_equipment_CDE!C:C,A115,Products_or_equipment_CDE!I:I))+(SUMIF(Products_or_equipment_CDE!C:C,A115,Products_or_equipment_CDE!K:K))+(SUMIF(Products_or_equipment_CDE!C:C,A115,Products_or_equipment_CDE!V:V))+(SUMIF(Products_or_equipment_FG!C:C,A115,Products_or_equipment_FG!S:S))</f>
        <v>0</v>
      </c>
      <c r="F115" s="237">
        <f>(SUMIF(Products_or_equipment_HI!C:C,A115,Products_or_equipment_HI!G:G))+(SUMIF(Products_or_equipment_HI!C:C,A115,Products_or_equipment_HI!R:R))+(SUMIF('Products_or_equipment_J-Q'!C:C,A115,'Products_or_equipment_J-Q'!H:H))+(SUMIF('Products_or_equipment_J-Q'!C:C,A115,'Products_or_equipment_J-Q'!J:J))+(SUMIF('Products_or_equipment_J-Q'!C:C,A115,'Products_or_equipment_J-Q'!L:L))+(SUMIF('Products_or_equipment_J-Q'!C:C,A115,'Products_or_equipment_J-Q'!N:N))+(SUMIF('Products_or_equipment_J-Q'!C:C,A115,'Products_or_equipment_J-Q'!P:P))+(SUMIF('Products_or_equipment_J-Q'!C:C,A115,'Products_or_equipment_J-Q'!R:R))+(SUMIF('Products_or_equipment_J-Q'!C:C,A115,'Products_or_equipment_J-Q'!T:T))+E115</f>
        <v>0</v>
      </c>
      <c r="G115" s="240">
        <f>E115-(SUMIFS(Equip_import_use_export_gas!H:H,Equip_import_use_export_gas!C:C,A115,Equip_import_use_export_gas!G:G,"&lt;&gt;"&amp;'Reference Data'!$AM$7))-(SUMIFS(Products_or_equipment_A!I:I, Products_or_equipment_A!C:C, A115, Products_or_equipment_A!G:G,'Reference Data'!$AM$7))-(SUMIFS(Products_or_equipment_B!I:I, Products_or_equipment_B!C:C, A115, Products_or_equipment_B!G:G,'Reference Data'!$AM$7))-(SUMIFS(Products_or_equipment_CDE!I:I, Products_or_equipment_CDE!C:C, A115, Products_or_equipment_CDE!G:G,'Reference Data'!$AM$7))-(SUMIFS(Products_or_equipment_CDE!K:K, Products_or_equipment_CDE!C:C, A115, Products_or_equipment_CDE!G:G,'Reference Data'!$AM$7))-(SUMIFS(Products_or_equipment_CDE!V:V, Products_or_equipment_CDE!C:C, A115, Products_or_equipment_CDE!G:G,'Reference Data'!$AM$7))-(SUMIFS(Products_or_equipment_FG!S:S, Products_or_equipment_FG!C:C, A115, Products_or_equipment_FG!G:G,'Reference Data'!$AM$7))</f>
        <v>0</v>
      </c>
      <c r="H115" s="241">
        <f>IFERROR((C115 -(SUMIFS(Producers!Y:Y,Producers!C:C,A115,Producers!G:G,'Reference Data'!$AM$7 ))-(SUMIFS(Importers!H:H,Importers!C:C,Summary!A115,Importers!G:G,'Reference Data'!$AM$7))-(SUMIFS(Producers_and_importers_stocks!J:J,Producers_and_importers_stocks!C:C,Summary!A115,Producers_and_importers_stocks!G:G,'Reference Data'!$AM$7))+(SUMIFS(Exporters!J:J,Exporters!C:C,Summary!A115,Exporters!G:G,'Reference Data'!$AM$7))+(SUMIFS(Producers_and_importers_stocks!O:O,Producers_and_importers_stocks!C:C,Summary!A115,Producers_and_importers_stocks!G:G,'Reference Data'!$AM$7))+(SUMIFS(Importers!J:J,Importers!C:C,Summary!A115,Importers!G:G,'Reference Data'!$AM$7))                   )*(VLOOKUP(A115,'Reference Data'!$AI$7:$AJ$131,2,FALSE)),"")</f>
        <v>0</v>
      </c>
      <c r="I115" s="238">
        <f>G115*VLOOKUP(A115,'Reference Data'!$AI$7:$AJ$131,2,FALSE)</f>
        <v>0</v>
      </c>
    </row>
    <row r="116" spans="1:9" ht="16" thickBot="1">
      <c r="A116" s="276" t="s">
        <v>415</v>
      </c>
      <c r="B116" s="237">
        <f>(SUMIF(Producers!C:C,Summary!A116,Producers!Y:Y))+(SUMIF(Importers!C:C,Summary!A116,Importers!H:H))+(SUMIF(Producers_and_importers_stocks!C:C,Summary!A116,Producers_and_importers_stocks!J:J))-(SUMIF(Exporters!C:C,Summary!A116,Exporters!J:J))-(SUMIF(Producers_and_importers_stocks!C:C,Summary!A116,Producers_and_importers_stocks!O:O))   -    (SUMIF(Importers!C:C,Summary!A116,Importers!J:J))</f>
        <v>0</v>
      </c>
      <c r="C116" s="250">
        <f>IFERROR(B116-(SUMIFS(Exempt!T:T,Exempt!C:C,Summary!A116,Exempt!G:G,"&lt;&gt;no")),"")</f>
        <v>0</v>
      </c>
      <c r="D116" s="237">
        <f>(SUMIF(Producers!C:C,A116,Producers!Y:Y))+(SUMIF(Importers!C:C,A116,Importers!H:H))-(SUMIF(Exporters!C:C,A116,Exporters!J:J))+(SUMIF(Producers_and_importers_stocks!C:C,A116,Producers_and_importers_stocks!I:I))-(SUMIF(Producers_and_importers_stocks!C:C,A116,Producers_and_importers_stocks!N:N))+(SUMIF(Producers_and_importers_stocks!C:C,A116,Producers_and_importers_stocks!R:R))</f>
        <v>0</v>
      </c>
      <c r="E116" s="239">
        <f>(SUMIF(Products_or_equipment_A!C:C,A116,Products_or_equipment_A!I:I))+(SUMIF(Products_or_equipment_B!C:C,A116,Products_or_equipment_B!I:I))+(SUMIF(Products_or_equipment_CDE!C:C,A116,Products_or_equipment_CDE!I:I))+(SUMIF(Products_or_equipment_CDE!C:C,A116,Products_or_equipment_CDE!K:K))+(SUMIF(Products_or_equipment_CDE!C:C,A116,Products_or_equipment_CDE!V:V))+(SUMIF(Products_or_equipment_FG!C:C,A116,Products_or_equipment_FG!S:S))</f>
        <v>0</v>
      </c>
      <c r="F116" s="237">
        <f>(SUMIF(Products_or_equipment_HI!C:C,A116,Products_or_equipment_HI!G:G))+(SUMIF(Products_or_equipment_HI!C:C,A116,Products_or_equipment_HI!R:R))+(SUMIF('Products_or_equipment_J-Q'!C:C,A116,'Products_or_equipment_J-Q'!H:H))+(SUMIF('Products_or_equipment_J-Q'!C:C,A116,'Products_or_equipment_J-Q'!J:J))+(SUMIF('Products_or_equipment_J-Q'!C:C,A116,'Products_or_equipment_J-Q'!L:L))+(SUMIF('Products_or_equipment_J-Q'!C:C,A116,'Products_or_equipment_J-Q'!N:N))+(SUMIF('Products_or_equipment_J-Q'!C:C,A116,'Products_or_equipment_J-Q'!P:P))+(SUMIF('Products_or_equipment_J-Q'!C:C,A116,'Products_or_equipment_J-Q'!R:R))+(SUMIF('Products_or_equipment_J-Q'!C:C,A116,'Products_or_equipment_J-Q'!T:T))+E116</f>
        <v>0</v>
      </c>
      <c r="G116" s="240">
        <f>E116-(SUMIFS(Equip_import_use_export_gas!H:H,Equip_import_use_export_gas!C:C,A116,Equip_import_use_export_gas!G:G,"&lt;&gt;"&amp;'Reference Data'!$AM$7))-(SUMIFS(Products_or_equipment_A!I:I, Products_or_equipment_A!C:C, A116, Products_or_equipment_A!G:G,'Reference Data'!$AM$7))-(SUMIFS(Products_or_equipment_B!I:I, Products_or_equipment_B!C:C, A116, Products_or_equipment_B!G:G,'Reference Data'!$AM$7))-(SUMIFS(Products_or_equipment_CDE!I:I, Products_or_equipment_CDE!C:C, A116, Products_or_equipment_CDE!G:G,'Reference Data'!$AM$7))-(SUMIFS(Products_or_equipment_CDE!K:K, Products_or_equipment_CDE!C:C, A116, Products_or_equipment_CDE!G:G,'Reference Data'!$AM$7))-(SUMIFS(Products_or_equipment_CDE!V:V, Products_or_equipment_CDE!C:C, A116, Products_or_equipment_CDE!G:G,'Reference Data'!$AM$7))-(SUMIFS(Products_or_equipment_FG!S:S, Products_or_equipment_FG!C:C, A116, Products_or_equipment_FG!G:G,'Reference Data'!$AM$7))</f>
        <v>0</v>
      </c>
      <c r="H116" s="241">
        <f>IFERROR((C116 -(SUMIFS(Producers!Y:Y,Producers!C:C,A116,Producers!G:G,'Reference Data'!$AM$7 ))-(SUMIFS(Importers!H:H,Importers!C:C,Summary!A116,Importers!G:G,'Reference Data'!$AM$7))-(SUMIFS(Producers_and_importers_stocks!J:J,Producers_and_importers_stocks!C:C,Summary!A116,Producers_and_importers_stocks!G:G,'Reference Data'!$AM$7))+(SUMIFS(Exporters!J:J,Exporters!C:C,Summary!A116,Exporters!G:G,'Reference Data'!$AM$7))+(SUMIFS(Producers_and_importers_stocks!O:O,Producers_and_importers_stocks!C:C,Summary!A116,Producers_and_importers_stocks!G:G,'Reference Data'!$AM$7))+(SUMIFS(Importers!J:J,Importers!C:C,Summary!A116,Importers!G:G,'Reference Data'!$AM$7))                   )*(VLOOKUP(A116,'Reference Data'!$AI$7:$AJ$131,2,FALSE)),"")</f>
        <v>0</v>
      </c>
      <c r="I116" s="238">
        <f>G116*VLOOKUP(A116,'Reference Data'!$AI$7:$AJ$131,2,FALSE)</f>
        <v>0</v>
      </c>
    </row>
    <row r="117" spans="1:9" ht="16" thickBot="1">
      <c r="A117" s="276" t="s">
        <v>416</v>
      </c>
      <c r="B117" s="237">
        <f>(SUMIF(Producers!C:C,Summary!A117,Producers!Y:Y))+(SUMIF(Importers!C:C,Summary!A117,Importers!H:H))+(SUMIF(Producers_and_importers_stocks!C:C,Summary!A117,Producers_and_importers_stocks!J:J))-(SUMIF(Exporters!C:C,Summary!A117,Exporters!J:J))-(SUMIF(Producers_and_importers_stocks!C:C,Summary!A117,Producers_and_importers_stocks!O:O))   -    (SUMIF(Importers!C:C,Summary!A117,Importers!J:J))</f>
        <v>0</v>
      </c>
      <c r="C117" s="250">
        <f>IFERROR(B117-(SUMIFS(Exempt!T:T,Exempt!C:C,Summary!A117,Exempt!G:G,"&lt;&gt;no")),"")</f>
        <v>0</v>
      </c>
      <c r="D117" s="237">
        <f>(SUMIF(Producers!C:C,A117,Producers!Y:Y))+(SUMIF(Importers!C:C,A117,Importers!H:H))-(SUMIF(Exporters!C:C,A117,Exporters!J:J))+(SUMIF(Producers_and_importers_stocks!C:C,A117,Producers_and_importers_stocks!I:I))-(SUMIF(Producers_and_importers_stocks!C:C,A117,Producers_and_importers_stocks!N:N))+(SUMIF(Producers_and_importers_stocks!C:C,A117,Producers_and_importers_stocks!R:R))</f>
        <v>0</v>
      </c>
      <c r="E117" s="239">
        <f>(SUMIF(Products_or_equipment_A!C:C,A117,Products_or_equipment_A!I:I))+(SUMIF(Products_or_equipment_B!C:C,A117,Products_or_equipment_B!I:I))+(SUMIF(Products_or_equipment_CDE!C:C,A117,Products_or_equipment_CDE!I:I))+(SUMIF(Products_or_equipment_CDE!C:C,A117,Products_or_equipment_CDE!K:K))+(SUMIF(Products_or_equipment_CDE!C:C,A117,Products_or_equipment_CDE!V:V))+(SUMIF(Products_or_equipment_FG!C:C,A117,Products_or_equipment_FG!S:S))</f>
        <v>0</v>
      </c>
      <c r="F117" s="237">
        <f>(SUMIF(Products_or_equipment_HI!C:C,A117,Products_or_equipment_HI!G:G))+(SUMIF(Products_or_equipment_HI!C:C,A117,Products_or_equipment_HI!R:R))+(SUMIF('Products_or_equipment_J-Q'!C:C,A117,'Products_or_equipment_J-Q'!H:H))+(SUMIF('Products_or_equipment_J-Q'!C:C,A117,'Products_or_equipment_J-Q'!J:J))+(SUMIF('Products_or_equipment_J-Q'!C:C,A117,'Products_or_equipment_J-Q'!L:L))+(SUMIF('Products_or_equipment_J-Q'!C:C,A117,'Products_or_equipment_J-Q'!N:N))+(SUMIF('Products_or_equipment_J-Q'!C:C,A117,'Products_or_equipment_J-Q'!P:P))+(SUMIF('Products_or_equipment_J-Q'!C:C,A117,'Products_or_equipment_J-Q'!R:R))+(SUMIF('Products_or_equipment_J-Q'!C:C,A117,'Products_or_equipment_J-Q'!T:T))+E117</f>
        <v>0</v>
      </c>
      <c r="G117" s="240">
        <f>E117-(SUMIFS(Equip_import_use_export_gas!H:H,Equip_import_use_export_gas!C:C,A117,Equip_import_use_export_gas!G:G,"&lt;&gt;"&amp;'Reference Data'!$AM$7))-(SUMIFS(Products_or_equipment_A!I:I, Products_or_equipment_A!C:C, A117, Products_or_equipment_A!G:G,'Reference Data'!$AM$7))-(SUMIFS(Products_or_equipment_B!I:I, Products_or_equipment_B!C:C, A117, Products_or_equipment_B!G:G,'Reference Data'!$AM$7))-(SUMIFS(Products_or_equipment_CDE!I:I, Products_or_equipment_CDE!C:C, A117, Products_or_equipment_CDE!G:G,'Reference Data'!$AM$7))-(SUMIFS(Products_or_equipment_CDE!K:K, Products_or_equipment_CDE!C:C, A117, Products_or_equipment_CDE!G:G,'Reference Data'!$AM$7))-(SUMIFS(Products_or_equipment_CDE!V:V, Products_or_equipment_CDE!C:C, A117, Products_or_equipment_CDE!G:G,'Reference Data'!$AM$7))-(SUMIFS(Products_or_equipment_FG!S:S, Products_or_equipment_FG!C:C, A117, Products_or_equipment_FG!G:G,'Reference Data'!$AM$7))</f>
        <v>0</v>
      </c>
      <c r="H117" s="241">
        <f>IFERROR((C117 -(SUMIFS(Producers!Y:Y,Producers!C:C,A117,Producers!G:G,'Reference Data'!$AM$7 ))-(SUMIFS(Importers!H:H,Importers!C:C,Summary!A117,Importers!G:G,'Reference Data'!$AM$7))-(SUMIFS(Producers_and_importers_stocks!J:J,Producers_and_importers_stocks!C:C,Summary!A117,Producers_and_importers_stocks!G:G,'Reference Data'!$AM$7))+(SUMIFS(Exporters!J:J,Exporters!C:C,Summary!A117,Exporters!G:G,'Reference Data'!$AM$7))+(SUMIFS(Producers_and_importers_stocks!O:O,Producers_and_importers_stocks!C:C,Summary!A117,Producers_and_importers_stocks!G:G,'Reference Data'!$AM$7))+(SUMIFS(Importers!J:J,Importers!C:C,Summary!A117,Importers!G:G,'Reference Data'!$AM$7))                   )*(VLOOKUP(A117,'Reference Data'!$AI$7:$AJ$131,2,FALSE)),"")</f>
        <v>0</v>
      </c>
      <c r="I117" s="238">
        <f>G117*VLOOKUP(A117,'Reference Data'!$AI$7:$AJ$131,2,FALSE)</f>
        <v>0</v>
      </c>
    </row>
    <row r="118" spans="1:9" ht="16" thickBot="1">
      <c r="A118" s="276" t="s">
        <v>417</v>
      </c>
      <c r="B118" s="237">
        <f>(SUMIF(Producers!C:C,Summary!A118,Producers!Y:Y))+(SUMIF(Importers!C:C,Summary!A118,Importers!H:H))+(SUMIF(Producers_and_importers_stocks!C:C,Summary!A118,Producers_and_importers_stocks!J:J))-(SUMIF(Exporters!C:C,Summary!A118,Exporters!J:J))-(SUMIF(Producers_and_importers_stocks!C:C,Summary!A118,Producers_and_importers_stocks!O:O))   -    (SUMIF(Importers!C:C,Summary!A118,Importers!J:J))</f>
        <v>0</v>
      </c>
      <c r="C118" s="250">
        <f>IFERROR(B118-(SUMIFS(Exempt!T:T,Exempt!C:C,Summary!A118,Exempt!G:G,"&lt;&gt;no")),"")</f>
        <v>0</v>
      </c>
      <c r="D118" s="237">
        <f>(SUMIF(Producers!C:C,A118,Producers!Y:Y))+(SUMIF(Importers!C:C,A118,Importers!H:H))-(SUMIF(Exporters!C:C,A118,Exporters!J:J))+(SUMIF(Producers_and_importers_stocks!C:C,A118,Producers_and_importers_stocks!I:I))-(SUMIF(Producers_and_importers_stocks!C:C,A118,Producers_and_importers_stocks!N:N))+(SUMIF(Producers_and_importers_stocks!C:C,A118,Producers_and_importers_stocks!R:R))</f>
        <v>0</v>
      </c>
      <c r="E118" s="239">
        <f>(SUMIF(Products_or_equipment_A!C:C,A118,Products_or_equipment_A!I:I))+(SUMIF(Products_or_equipment_B!C:C,A118,Products_or_equipment_B!I:I))+(SUMIF(Products_or_equipment_CDE!C:C,A118,Products_or_equipment_CDE!I:I))+(SUMIF(Products_or_equipment_CDE!C:C,A118,Products_or_equipment_CDE!K:K))+(SUMIF(Products_or_equipment_CDE!C:C,A118,Products_or_equipment_CDE!V:V))+(SUMIF(Products_or_equipment_FG!C:C,A118,Products_or_equipment_FG!S:S))</f>
        <v>0</v>
      </c>
      <c r="F118" s="237">
        <f>(SUMIF(Products_or_equipment_HI!C:C,A118,Products_or_equipment_HI!G:G))+(SUMIF(Products_or_equipment_HI!C:C,A118,Products_or_equipment_HI!R:R))+(SUMIF('Products_or_equipment_J-Q'!C:C,A118,'Products_or_equipment_J-Q'!H:H))+(SUMIF('Products_or_equipment_J-Q'!C:C,A118,'Products_or_equipment_J-Q'!J:J))+(SUMIF('Products_or_equipment_J-Q'!C:C,A118,'Products_or_equipment_J-Q'!L:L))+(SUMIF('Products_or_equipment_J-Q'!C:C,A118,'Products_or_equipment_J-Q'!N:N))+(SUMIF('Products_or_equipment_J-Q'!C:C,A118,'Products_or_equipment_J-Q'!P:P))+(SUMIF('Products_or_equipment_J-Q'!C:C,A118,'Products_or_equipment_J-Q'!R:R))+(SUMIF('Products_or_equipment_J-Q'!C:C,A118,'Products_or_equipment_J-Q'!T:T))+E118</f>
        <v>0</v>
      </c>
      <c r="G118" s="240">
        <f>E118-(SUMIFS(Equip_import_use_export_gas!H:H,Equip_import_use_export_gas!C:C,A118,Equip_import_use_export_gas!G:G,"&lt;&gt;"&amp;'Reference Data'!$AM$7))-(SUMIFS(Products_or_equipment_A!I:I, Products_or_equipment_A!C:C, A118, Products_or_equipment_A!G:G,'Reference Data'!$AM$7))-(SUMIFS(Products_or_equipment_B!I:I, Products_or_equipment_B!C:C, A118, Products_or_equipment_B!G:G,'Reference Data'!$AM$7))-(SUMIFS(Products_or_equipment_CDE!I:I, Products_or_equipment_CDE!C:C, A118, Products_or_equipment_CDE!G:G,'Reference Data'!$AM$7))-(SUMIFS(Products_or_equipment_CDE!K:K, Products_or_equipment_CDE!C:C, A118, Products_or_equipment_CDE!G:G,'Reference Data'!$AM$7))-(SUMIFS(Products_or_equipment_CDE!V:V, Products_or_equipment_CDE!C:C, A118, Products_or_equipment_CDE!G:G,'Reference Data'!$AM$7))-(SUMIFS(Products_or_equipment_FG!S:S, Products_or_equipment_FG!C:C, A118, Products_or_equipment_FG!G:G,'Reference Data'!$AM$7))</f>
        <v>0</v>
      </c>
      <c r="H118" s="241">
        <f>IFERROR((C118 -(SUMIFS(Producers!Y:Y,Producers!C:C,A118,Producers!G:G,'Reference Data'!$AM$7 ))-(SUMIFS(Importers!H:H,Importers!C:C,Summary!A118,Importers!G:G,'Reference Data'!$AM$7))-(SUMIFS(Producers_and_importers_stocks!J:J,Producers_and_importers_stocks!C:C,Summary!A118,Producers_and_importers_stocks!G:G,'Reference Data'!$AM$7))+(SUMIFS(Exporters!J:J,Exporters!C:C,Summary!A118,Exporters!G:G,'Reference Data'!$AM$7))+(SUMIFS(Producers_and_importers_stocks!O:O,Producers_and_importers_stocks!C:C,Summary!A118,Producers_and_importers_stocks!G:G,'Reference Data'!$AM$7))+(SUMIFS(Importers!J:J,Importers!C:C,Summary!A118,Importers!G:G,'Reference Data'!$AM$7))                   )*(VLOOKUP(A118,'Reference Data'!$AI$7:$AJ$131,2,FALSE)),"")</f>
        <v>0</v>
      </c>
      <c r="I118" s="238">
        <f>G118*VLOOKUP(A118,'Reference Data'!$AI$7:$AJ$131,2,FALSE)</f>
        <v>0</v>
      </c>
    </row>
    <row r="119" spans="1:9" ht="16" thickBot="1">
      <c r="A119" s="276" t="s">
        <v>418</v>
      </c>
      <c r="B119" s="237">
        <f>(SUMIF(Producers!C:C,Summary!A119,Producers!Y:Y))+(SUMIF(Importers!C:C,Summary!A119,Importers!H:H))+(SUMIF(Producers_and_importers_stocks!C:C,Summary!A119,Producers_and_importers_stocks!J:J))-(SUMIF(Exporters!C:C,Summary!A119,Exporters!J:J))-(SUMIF(Producers_and_importers_stocks!C:C,Summary!A119,Producers_and_importers_stocks!O:O))   -    (SUMIF(Importers!C:C,Summary!A119,Importers!J:J))</f>
        <v>0</v>
      </c>
      <c r="C119" s="250">
        <f>IFERROR(B119-(SUMIFS(Exempt!T:T,Exempt!C:C,Summary!A119,Exempt!G:G,"&lt;&gt;no")),"")</f>
        <v>0</v>
      </c>
      <c r="D119" s="237">
        <f>(SUMIF(Producers!C:C,A119,Producers!Y:Y))+(SUMIF(Importers!C:C,A119,Importers!H:H))-(SUMIF(Exporters!C:C,A119,Exporters!J:J))+(SUMIF(Producers_and_importers_stocks!C:C,A119,Producers_and_importers_stocks!I:I))-(SUMIF(Producers_and_importers_stocks!C:C,A119,Producers_and_importers_stocks!N:N))+(SUMIF(Producers_and_importers_stocks!C:C,A119,Producers_and_importers_stocks!R:R))</f>
        <v>0</v>
      </c>
      <c r="E119" s="239">
        <f>(SUMIF(Products_or_equipment_A!C:C,A119,Products_or_equipment_A!I:I))+(SUMIF(Products_or_equipment_B!C:C,A119,Products_or_equipment_B!I:I))+(SUMIF(Products_or_equipment_CDE!C:C,A119,Products_or_equipment_CDE!I:I))+(SUMIF(Products_or_equipment_CDE!C:C,A119,Products_or_equipment_CDE!K:K))+(SUMIF(Products_or_equipment_CDE!C:C,A119,Products_or_equipment_CDE!V:V))+(SUMIF(Products_or_equipment_FG!C:C,A119,Products_or_equipment_FG!S:S))</f>
        <v>0</v>
      </c>
      <c r="F119" s="237">
        <f>(SUMIF(Products_or_equipment_HI!C:C,A119,Products_or_equipment_HI!G:G))+(SUMIF(Products_or_equipment_HI!C:C,A119,Products_or_equipment_HI!R:R))+(SUMIF('Products_or_equipment_J-Q'!C:C,A119,'Products_or_equipment_J-Q'!H:H))+(SUMIF('Products_or_equipment_J-Q'!C:C,A119,'Products_or_equipment_J-Q'!J:J))+(SUMIF('Products_or_equipment_J-Q'!C:C,A119,'Products_or_equipment_J-Q'!L:L))+(SUMIF('Products_or_equipment_J-Q'!C:C,A119,'Products_or_equipment_J-Q'!N:N))+(SUMIF('Products_or_equipment_J-Q'!C:C,A119,'Products_or_equipment_J-Q'!P:P))+(SUMIF('Products_or_equipment_J-Q'!C:C,A119,'Products_or_equipment_J-Q'!R:R))+(SUMIF('Products_or_equipment_J-Q'!C:C,A119,'Products_or_equipment_J-Q'!T:T))+E119</f>
        <v>0</v>
      </c>
      <c r="G119" s="240">
        <f>E119-(SUMIFS(Equip_import_use_export_gas!H:H,Equip_import_use_export_gas!C:C,A119,Equip_import_use_export_gas!G:G,"&lt;&gt;"&amp;'Reference Data'!$AM$7))-(SUMIFS(Products_or_equipment_A!I:I, Products_or_equipment_A!C:C, A119, Products_or_equipment_A!G:G,'Reference Data'!$AM$7))-(SUMIFS(Products_or_equipment_B!I:I, Products_or_equipment_B!C:C, A119, Products_or_equipment_B!G:G,'Reference Data'!$AM$7))-(SUMIFS(Products_or_equipment_CDE!I:I, Products_or_equipment_CDE!C:C, A119, Products_or_equipment_CDE!G:G,'Reference Data'!$AM$7))-(SUMIFS(Products_or_equipment_CDE!K:K, Products_or_equipment_CDE!C:C, A119, Products_or_equipment_CDE!G:G,'Reference Data'!$AM$7))-(SUMIFS(Products_or_equipment_CDE!V:V, Products_or_equipment_CDE!C:C, A119, Products_or_equipment_CDE!G:G,'Reference Data'!$AM$7))-(SUMIFS(Products_or_equipment_FG!S:S, Products_or_equipment_FG!C:C, A119, Products_or_equipment_FG!G:G,'Reference Data'!$AM$7))</f>
        <v>0</v>
      </c>
      <c r="H119" s="241">
        <f>IFERROR((C119 -(SUMIFS(Producers!Y:Y,Producers!C:C,A119,Producers!G:G,'Reference Data'!$AM$7 ))-(SUMIFS(Importers!H:H,Importers!C:C,Summary!A119,Importers!G:G,'Reference Data'!$AM$7))-(SUMIFS(Producers_and_importers_stocks!J:J,Producers_and_importers_stocks!C:C,Summary!A119,Producers_and_importers_stocks!G:G,'Reference Data'!$AM$7))+(SUMIFS(Exporters!J:J,Exporters!C:C,Summary!A119,Exporters!G:G,'Reference Data'!$AM$7))+(SUMIFS(Producers_and_importers_stocks!O:O,Producers_and_importers_stocks!C:C,Summary!A119,Producers_and_importers_stocks!G:G,'Reference Data'!$AM$7))+(SUMIFS(Importers!J:J,Importers!C:C,Summary!A119,Importers!G:G,'Reference Data'!$AM$7))                   )*(VLOOKUP(A119,'Reference Data'!$AI$7:$AJ$131,2,FALSE)),"")</f>
        <v>0</v>
      </c>
      <c r="I119" s="238">
        <f>G119*VLOOKUP(A119,'Reference Data'!$AI$7:$AJ$131,2,FALSE)</f>
        <v>0</v>
      </c>
    </row>
    <row r="120" spans="1:9" ht="16" thickBot="1">
      <c r="A120" s="276" t="s">
        <v>419</v>
      </c>
      <c r="B120" s="237">
        <f>(SUMIF(Producers!C:C,Summary!A120,Producers!Y:Y))+(SUMIF(Importers!C:C,Summary!A120,Importers!H:H))+(SUMIF(Producers_and_importers_stocks!C:C,Summary!A120,Producers_and_importers_stocks!J:J))-(SUMIF(Exporters!C:C,Summary!A120,Exporters!J:J))-(SUMIF(Producers_and_importers_stocks!C:C,Summary!A120,Producers_and_importers_stocks!O:O))   -    (SUMIF(Importers!C:C,Summary!A120,Importers!J:J))</f>
        <v>0</v>
      </c>
      <c r="C120" s="250">
        <f>IFERROR(B120-(SUMIFS(Exempt!T:T,Exempt!C:C,Summary!A120,Exempt!G:G,"&lt;&gt;no")),"")</f>
        <v>0</v>
      </c>
      <c r="D120" s="237">
        <f>(SUMIF(Producers!C:C,A120,Producers!Y:Y))+(SUMIF(Importers!C:C,A120,Importers!H:H))-(SUMIF(Exporters!C:C,A120,Exporters!J:J))+(SUMIF(Producers_and_importers_stocks!C:C,A120,Producers_and_importers_stocks!I:I))-(SUMIF(Producers_and_importers_stocks!C:C,A120,Producers_and_importers_stocks!N:N))+(SUMIF(Producers_and_importers_stocks!C:C,A120,Producers_and_importers_stocks!R:R))</f>
        <v>0</v>
      </c>
      <c r="E120" s="239">
        <f>(SUMIF(Products_or_equipment_A!C:C,A120,Products_or_equipment_A!I:I))+(SUMIF(Products_or_equipment_B!C:C,A120,Products_or_equipment_B!I:I))+(SUMIF(Products_or_equipment_CDE!C:C,A120,Products_or_equipment_CDE!I:I))+(SUMIF(Products_or_equipment_CDE!C:C,A120,Products_or_equipment_CDE!K:K))+(SUMIF(Products_or_equipment_CDE!C:C,A120,Products_or_equipment_CDE!V:V))+(SUMIF(Products_or_equipment_FG!C:C,A120,Products_or_equipment_FG!S:S))</f>
        <v>0</v>
      </c>
      <c r="F120" s="237">
        <f>(SUMIF(Products_or_equipment_HI!C:C,A120,Products_or_equipment_HI!G:G))+(SUMIF(Products_or_equipment_HI!C:C,A120,Products_or_equipment_HI!R:R))+(SUMIF('Products_or_equipment_J-Q'!C:C,A120,'Products_or_equipment_J-Q'!H:H))+(SUMIF('Products_or_equipment_J-Q'!C:C,A120,'Products_or_equipment_J-Q'!J:J))+(SUMIF('Products_or_equipment_J-Q'!C:C,A120,'Products_or_equipment_J-Q'!L:L))+(SUMIF('Products_or_equipment_J-Q'!C:C,A120,'Products_or_equipment_J-Q'!N:N))+(SUMIF('Products_or_equipment_J-Q'!C:C,A120,'Products_or_equipment_J-Q'!P:P))+(SUMIF('Products_or_equipment_J-Q'!C:C,A120,'Products_or_equipment_J-Q'!R:R))+(SUMIF('Products_or_equipment_J-Q'!C:C,A120,'Products_or_equipment_J-Q'!T:T))+E120</f>
        <v>0</v>
      </c>
      <c r="G120" s="240">
        <f>E120-(SUMIFS(Equip_import_use_export_gas!H:H,Equip_import_use_export_gas!C:C,A120,Equip_import_use_export_gas!G:G,"&lt;&gt;"&amp;'Reference Data'!$AM$7))-(SUMIFS(Products_or_equipment_A!I:I, Products_or_equipment_A!C:C, A120, Products_or_equipment_A!G:G,'Reference Data'!$AM$7))-(SUMIFS(Products_or_equipment_B!I:I, Products_or_equipment_B!C:C, A120, Products_or_equipment_B!G:G,'Reference Data'!$AM$7))-(SUMIFS(Products_or_equipment_CDE!I:I, Products_or_equipment_CDE!C:C, A120, Products_or_equipment_CDE!G:G,'Reference Data'!$AM$7))-(SUMIFS(Products_or_equipment_CDE!K:K, Products_or_equipment_CDE!C:C, A120, Products_or_equipment_CDE!G:G,'Reference Data'!$AM$7))-(SUMIFS(Products_or_equipment_CDE!V:V, Products_or_equipment_CDE!C:C, A120, Products_or_equipment_CDE!G:G,'Reference Data'!$AM$7))-(SUMIFS(Products_or_equipment_FG!S:S, Products_or_equipment_FG!C:C, A120, Products_or_equipment_FG!G:G,'Reference Data'!$AM$7))</f>
        <v>0</v>
      </c>
      <c r="H120" s="241">
        <f>IFERROR((C120 -(SUMIFS(Producers!Y:Y,Producers!C:C,A120,Producers!G:G,'Reference Data'!$AM$7 ))-(SUMIFS(Importers!H:H,Importers!C:C,Summary!A120,Importers!G:G,'Reference Data'!$AM$7))-(SUMIFS(Producers_and_importers_stocks!J:J,Producers_and_importers_stocks!C:C,Summary!A120,Producers_and_importers_stocks!G:G,'Reference Data'!$AM$7))+(SUMIFS(Exporters!J:J,Exporters!C:C,Summary!A120,Exporters!G:G,'Reference Data'!$AM$7))+(SUMIFS(Producers_and_importers_stocks!O:O,Producers_and_importers_stocks!C:C,Summary!A120,Producers_and_importers_stocks!G:G,'Reference Data'!$AM$7))+(SUMIFS(Importers!J:J,Importers!C:C,Summary!A120,Importers!G:G,'Reference Data'!$AM$7))                   )*(VLOOKUP(A120,'Reference Data'!$AI$7:$AJ$131,2,FALSE)),"")</f>
        <v>0</v>
      </c>
      <c r="I120" s="238">
        <f>G120*VLOOKUP(A120,'Reference Data'!$AI$7:$AJ$131,2,FALSE)</f>
        <v>0</v>
      </c>
    </row>
    <row r="121" spans="1:9" ht="16" thickBot="1">
      <c r="A121" s="276" t="s">
        <v>420</v>
      </c>
      <c r="B121" s="237">
        <f>(SUMIF(Producers!C:C,Summary!A121,Producers!Y:Y))+(SUMIF(Importers!C:C,Summary!A121,Importers!H:H))+(SUMIF(Producers_and_importers_stocks!C:C,Summary!A121,Producers_and_importers_stocks!J:J))-(SUMIF(Exporters!C:C,Summary!A121,Exporters!J:J))-(SUMIF(Producers_and_importers_stocks!C:C,Summary!A121,Producers_and_importers_stocks!O:O))   -    (SUMIF(Importers!C:C,Summary!A121,Importers!J:J))</f>
        <v>0</v>
      </c>
      <c r="C121" s="250">
        <f>IFERROR(B121-(SUMIFS(Exempt!T:T,Exempt!C:C,Summary!A121,Exempt!G:G,"&lt;&gt;no")),"")</f>
        <v>0</v>
      </c>
      <c r="D121" s="237">
        <f>(SUMIF(Producers!C:C,A121,Producers!Y:Y))+(SUMIF(Importers!C:C,A121,Importers!H:H))-(SUMIF(Exporters!C:C,A121,Exporters!J:J))+(SUMIF(Producers_and_importers_stocks!C:C,A121,Producers_and_importers_stocks!I:I))-(SUMIF(Producers_and_importers_stocks!C:C,A121,Producers_and_importers_stocks!N:N))+(SUMIF(Producers_and_importers_stocks!C:C,A121,Producers_and_importers_stocks!R:R))</f>
        <v>0</v>
      </c>
      <c r="E121" s="239">
        <f>(SUMIF(Products_or_equipment_A!C:C,A121,Products_or_equipment_A!I:I))+(SUMIF(Products_or_equipment_B!C:C,A121,Products_or_equipment_B!I:I))+(SUMIF(Products_or_equipment_CDE!C:C,A121,Products_or_equipment_CDE!I:I))+(SUMIF(Products_or_equipment_CDE!C:C,A121,Products_or_equipment_CDE!K:K))+(SUMIF(Products_or_equipment_CDE!C:C,A121,Products_or_equipment_CDE!V:V))+(SUMIF(Products_or_equipment_FG!C:C,A121,Products_or_equipment_FG!S:S))</f>
        <v>0</v>
      </c>
      <c r="F121" s="237">
        <f>(SUMIF(Products_or_equipment_HI!C:C,A121,Products_or_equipment_HI!G:G))+(SUMIF(Products_or_equipment_HI!C:C,A121,Products_or_equipment_HI!R:R))+(SUMIF('Products_or_equipment_J-Q'!C:C,A121,'Products_or_equipment_J-Q'!H:H))+(SUMIF('Products_or_equipment_J-Q'!C:C,A121,'Products_or_equipment_J-Q'!J:J))+(SUMIF('Products_or_equipment_J-Q'!C:C,A121,'Products_or_equipment_J-Q'!L:L))+(SUMIF('Products_or_equipment_J-Q'!C:C,A121,'Products_or_equipment_J-Q'!N:N))+(SUMIF('Products_or_equipment_J-Q'!C:C,A121,'Products_or_equipment_J-Q'!P:P))+(SUMIF('Products_or_equipment_J-Q'!C:C,A121,'Products_or_equipment_J-Q'!R:R))+(SUMIF('Products_or_equipment_J-Q'!C:C,A121,'Products_or_equipment_J-Q'!T:T))+E121</f>
        <v>0</v>
      </c>
      <c r="G121" s="240">
        <f>E121-(SUMIFS(Equip_import_use_export_gas!H:H,Equip_import_use_export_gas!C:C,A121,Equip_import_use_export_gas!G:G,"&lt;&gt;"&amp;'Reference Data'!$AM$7))-(SUMIFS(Products_or_equipment_A!I:I, Products_or_equipment_A!C:C, A121, Products_or_equipment_A!G:G,'Reference Data'!$AM$7))-(SUMIFS(Products_or_equipment_B!I:I, Products_or_equipment_B!C:C, A121, Products_or_equipment_B!G:G,'Reference Data'!$AM$7))-(SUMIFS(Products_or_equipment_CDE!I:I, Products_or_equipment_CDE!C:C, A121, Products_or_equipment_CDE!G:G,'Reference Data'!$AM$7))-(SUMIFS(Products_or_equipment_CDE!K:K, Products_or_equipment_CDE!C:C, A121, Products_or_equipment_CDE!G:G,'Reference Data'!$AM$7))-(SUMIFS(Products_or_equipment_CDE!V:V, Products_or_equipment_CDE!C:C, A121, Products_or_equipment_CDE!G:G,'Reference Data'!$AM$7))-(SUMIFS(Products_or_equipment_FG!S:S, Products_or_equipment_FG!C:C, A121, Products_or_equipment_FG!G:G,'Reference Data'!$AM$7))</f>
        <v>0</v>
      </c>
      <c r="H121" s="241">
        <f>IFERROR((C121 -(SUMIFS(Producers!Y:Y,Producers!C:C,A121,Producers!G:G,'Reference Data'!$AM$7 ))-(SUMIFS(Importers!H:H,Importers!C:C,Summary!A121,Importers!G:G,'Reference Data'!$AM$7))-(SUMIFS(Producers_and_importers_stocks!J:J,Producers_and_importers_stocks!C:C,Summary!A121,Producers_and_importers_stocks!G:G,'Reference Data'!$AM$7))+(SUMIFS(Exporters!J:J,Exporters!C:C,Summary!A121,Exporters!G:G,'Reference Data'!$AM$7))+(SUMIFS(Producers_and_importers_stocks!O:O,Producers_and_importers_stocks!C:C,Summary!A121,Producers_and_importers_stocks!G:G,'Reference Data'!$AM$7))+(SUMIFS(Importers!J:J,Importers!C:C,Summary!A121,Importers!G:G,'Reference Data'!$AM$7))                   )*(VLOOKUP(A121,'Reference Data'!$AI$7:$AJ$131,2,FALSE)),"")</f>
        <v>0</v>
      </c>
      <c r="I121" s="238">
        <f>G121*VLOOKUP(A121,'Reference Data'!$AI$7:$AJ$131,2,FALSE)</f>
        <v>0</v>
      </c>
    </row>
    <row r="122" spans="1:9" ht="16" thickBot="1">
      <c r="A122" s="276" t="s">
        <v>421</v>
      </c>
      <c r="B122" s="237">
        <f>(SUMIF(Producers!C:C,Summary!A122,Producers!Y:Y))+(SUMIF(Importers!C:C,Summary!A122,Importers!H:H))+(SUMIF(Producers_and_importers_stocks!C:C,Summary!A122,Producers_and_importers_stocks!J:J))-(SUMIF(Exporters!C:C,Summary!A122,Exporters!J:J))-(SUMIF(Producers_and_importers_stocks!C:C,Summary!A122,Producers_and_importers_stocks!O:O))   -    (SUMIF(Importers!C:C,Summary!A122,Importers!J:J))</f>
        <v>0</v>
      </c>
      <c r="C122" s="250">
        <f>IFERROR(B122-(SUMIFS(Exempt!T:T,Exempt!C:C,Summary!A122,Exempt!G:G,"&lt;&gt;no")),"")</f>
        <v>0</v>
      </c>
      <c r="D122" s="237">
        <f>(SUMIF(Producers!C:C,A122,Producers!Y:Y))+(SUMIF(Importers!C:C,A122,Importers!H:H))-(SUMIF(Exporters!C:C,A122,Exporters!J:J))+(SUMIF(Producers_and_importers_stocks!C:C,A122,Producers_and_importers_stocks!I:I))-(SUMIF(Producers_and_importers_stocks!C:C,A122,Producers_and_importers_stocks!N:N))+(SUMIF(Producers_and_importers_stocks!C:C,A122,Producers_and_importers_stocks!R:R))</f>
        <v>0</v>
      </c>
      <c r="E122" s="239">
        <f>(SUMIF(Products_or_equipment_A!C:C,A122,Products_or_equipment_A!I:I))+(SUMIF(Products_or_equipment_B!C:C,A122,Products_or_equipment_B!I:I))+(SUMIF(Products_or_equipment_CDE!C:C,A122,Products_or_equipment_CDE!I:I))+(SUMIF(Products_or_equipment_CDE!C:C,A122,Products_or_equipment_CDE!K:K))+(SUMIF(Products_or_equipment_CDE!C:C,A122,Products_or_equipment_CDE!V:V))+(SUMIF(Products_or_equipment_FG!C:C,A122,Products_or_equipment_FG!S:S))</f>
        <v>0</v>
      </c>
      <c r="F122" s="237">
        <f>(SUMIF(Products_or_equipment_HI!C:C,A122,Products_or_equipment_HI!G:G))+(SUMIF(Products_or_equipment_HI!C:C,A122,Products_or_equipment_HI!R:R))+(SUMIF('Products_or_equipment_J-Q'!C:C,A122,'Products_or_equipment_J-Q'!H:H))+(SUMIF('Products_or_equipment_J-Q'!C:C,A122,'Products_or_equipment_J-Q'!J:J))+(SUMIF('Products_or_equipment_J-Q'!C:C,A122,'Products_or_equipment_J-Q'!L:L))+(SUMIF('Products_or_equipment_J-Q'!C:C,A122,'Products_or_equipment_J-Q'!N:N))+(SUMIF('Products_or_equipment_J-Q'!C:C,A122,'Products_or_equipment_J-Q'!P:P))+(SUMIF('Products_or_equipment_J-Q'!C:C,A122,'Products_or_equipment_J-Q'!R:R))+(SUMIF('Products_or_equipment_J-Q'!C:C,A122,'Products_or_equipment_J-Q'!T:T))+E122</f>
        <v>0</v>
      </c>
      <c r="G122" s="240">
        <f>E122-(SUMIFS(Equip_import_use_export_gas!H:H,Equip_import_use_export_gas!C:C,A122,Equip_import_use_export_gas!G:G,"&lt;&gt;"&amp;'Reference Data'!$AM$7))-(SUMIFS(Products_or_equipment_A!I:I, Products_or_equipment_A!C:C, A122, Products_or_equipment_A!G:G,'Reference Data'!$AM$7))-(SUMIFS(Products_or_equipment_B!I:I, Products_or_equipment_B!C:C, A122, Products_or_equipment_B!G:G,'Reference Data'!$AM$7))-(SUMIFS(Products_or_equipment_CDE!I:I, Products_or_equipment_CDE!C:C, A122, Products_or_equipment_CDE!G:G,'Reference Data'!$AM$7))-(SUMIFS(Products_or_equipment_CDE!K:K, Products_or_equipment_CDE!C:C, A122, Products_or_equipment_CDE!G:G,'Reference Data'!$AM$7))-(SUMIFS(Products_or_equipment_CDE!V:V, Products_or_equipment_CDE!C:C, A122, Products_or_equipment_CDE!G:G,'Reference Data'!$AM$7))-(SUMIFS(Products_or_equipment_FG!S:S, Products_or_equipment_FG!C:C, A122, Products_or_equipment_FG!G:G,'Reference Data'!$AM$7))</f>
        <v>0</v>
      </c>
      <c r="H122" s="241">
        <f>IFERROR((C122 -(SUMIFS(Producers!Y:Y,Producers!C:C,A122,Producers!G:G,'Reference Data'!$AM$7 ))-(SUMIFS(Importers!H:H,Importers!C:C,Summary!A122,Importers!G:G,'Reference Data'!$AM$7))-(SUMIFS(Producers_and_importers_stocks!J:J,Producers_and_importers_stocks!C:C,Summary!A122,Producers_and_importers_stocks!G:G,'Reference Data'!$AM$7))+(SUMIFS(Exporters!J:J,Exporters!C:C,Summary!A122,Exporters!G:G,'Reference Data'!$AM$7))+(SUMIFS(Producers_and_importers_stocks!O:O,Producers_and_importers_stocks!C:C,Summary!A122,Producers_and_importers_stocks!G:G,'Reference Data'!$AM$7))+(SUMIFS(Importers!J:J,Importers!C:C,Summary!A122,Importers!G:G,'Reference Data'!$AM$7))                   )*(VLOOKUP(A122,'Reference Data'!$AI$7:$AJ$131,2,FALSE)),"")</f>
        <v>0</v>
      </c>
      <c r="I122" s="238">
        <f>G122*VLOOKUP(A122,'Reference Data'!$AI$7:$AJ$131,2,FALSE)</f>
        <v>0</v>
      </c>
    </row>
    <row r="123" spans="1:9" ht="16" thickBot="1">
      <c r="A123" s="276" t="s">
        <v>422</v>
      </c>
      <c r="B123" s="237">
        <f>(SUMIF(Producers!C:C,Summary!A123,Producers!Y:Y))+(SUMIF(Importers!C:C,Summary!A123,Importers!H:H))+(SUMIF(Producers_and_importers_stocks!C:C,Summary!A123,Producers_and_importers_stocks!J:J))-(SUMIF(Exporters!C:C,Summary!A123,Exporters!J:J))-(SUMIF(Producers_and_importers_stocks!C:C,Summary!A123,Producers_and_importers_stocks!O:O))   -    (SUMIF(Importers!C:C,Summary!A123,Importers!J:J))</f>
        <v>0</v>
      </c>
      <c r="C123" s="250">
        <f>IFERROR(B123-(SUMIFS(Exempt!T:T,Exempt!C:C,Summary!A123,Exempt!G:G,"&lt;&gt;no")),"")</f>
        <v>0</v>
      </c>
      <c r="D123" s="237">
        <f>(SUMIF(Producers!C:C,A123,Producers!Y:Y))+(SUMIF(Importers!C:C,A123,Importers!H:H))-(SUMIF(Exporters!C:C,A123,Exporters!J:J))+(SUMIF(Producers_and_importers_stocks!C:C,A123,Producers_and_importers_stocks!I:I))-(SUMIF(Producers_and_importers_stocks!C:C,A123,Producers_and_importers_stocks!N:N))+(SUMIF(Producers_and_importers_stocks!C:C,A123,Producers_and_importers_stocks!R:R))</f>
        <v>0</v>
      </c>
      <c r="E123" s="239">
        <f>(SUMIF(Products_or_equipment_A!C:C,A123,Products_or_equipment_A!I:I))+(SUMIF(Products_or_equipment_B!C:C,A123,Products_or_equipment_B!I:I))+(SUMIF(Products_or_equipment_CDE!C:C,A123,Products_or_equipment_CDE!I:I))+(SUMIF(Products_or_equipment_CDE!C:C,A123,Products_or_equipment_CDE!K:K))+(SUMIF(Products_or_equipment_CDE!C:C,A123,Products_or_equipment_CDE!V:V))+(SUMIF(Products_or_equipment_FG!C:C,A123,Products_or_equipment_FG!S:S))</f>
        <v>0</v>
      </c>
      <c r="F123" s="237">
        <f>(SUMIF(Products_or_equipment_HI!C:C,A123,Products_or_equipment_HI!G:G))+(SUMIF(Products_or_equipment_HI!C:C,A123,Products_or_equipment_HI!R:R))+(SUMIF('Products_or_equipment_J-Q'!C:C,A123,'Products_or_equipment_J-Q'!H:H))+(SUMIF('Products_or_equipment_J-Q'!C:C,A123,'Products_or_equipment_J-Q'!J:J))+(SUMIF('Products_or_equipment_J-Q'!C:C,A123,'Products_or_equipment_J-Q'!L:L))+(SUMIF('Products_or_equipment_J-Q'!C:C,A123,'Products_or_equipment_J-Q'!N:N))+(SUMIF('Products_or_equipment_J-Q'!C:C,A123,'Products_or_equipment_J-Q'!P:P))+(SUMIF('Products_or_equipment_J-Q'!C:C,A123,'Products_or_equipment_J-Q'!R:R))+(SUMIF('Products_or_equipment_J-Q'!C:C,A123,'Products_or_equipment_J-Q'!T:T))+E123</f>
        <v>0</v>
      </c>
      <c r="G123" s="240">
        <f>E123-(SUMIFS(Equip_import_use_export_gas!H:H,Equip_import_use_export_gas!C:C,A123,Equip_import_use_export_gas!G:G,"&lt;&gt;"&amp;'Reference Data'!$AM$7))-(SUMIFS(Products_or_equipment_A!I:I, Products_or_equipment_A!C:C, A123, Products_or_equipment_A!G:G,'Reference Data'!$AM$7))-(SUMIFS(Products_or_equipment_B!I:I, Products_or_equipment_B!C:C, A123, Products_or_equipment_B!G:G,'Reference Data'!$AM$7))-(SUMIFS(Products_or_equipment_CDE!I:I, Products_or_equipment_CDE!C:C, A123, Products_or_equipment_CDE!G:G,'Reference Data'!$AM$7))-(SUMIFS(Products_or_equipment_CDE!K:K, Products_or_equipment_CDE!C:C, A123, Products_or_equipment_CDE!G:G,'Reference Data'!$AM$7))-(SUMIFS(Products_or_equipment_CDE!V:V, Products_or_equipment_CDE!C:C, A123, Products_or_equipment_CDE!G:G,'Reference Data'!$AM$7))-(SUMIFS(Products_or_equipment_FG!S:S, Products_or_equipment_FG!C:C, A123, Products_or_equipment_FG!G:G,'Reference Data'!$AM$7))</f>
        <v>0</v>
      </c>
      <c r="H123" s="241">
        <f>IFERROR((C123 -(SUMIFS(Producers!Y:Y,Producers!C:C,A123,Producers!G:G,'Reference Data'!$AM$7 ))-(SUMIFS(Importers!H:H,Importers!C:C,Summary!A123,Importers!G:G,'Reference Data'!$AM$7))-(SUMIFS(Producers_and_importers_stocks!J:J,Producers_and_importers_stocks!C:C,Summary!A123,Producers_and_importers_stocks!G:G,'Reference Data'!$AM$7))+(SUMIFS(Exporters!J:J,Exporters!C:C,Summary!A123,Exporters!G:G,'Reference Data'!$AM$7))+(SUMIFS(Producers_and_importers_stocks!O:O,Producers_and_importers_stocks!C:C,Summary!A123,Producers_and_importers_stocks!G:G,'Reference Data'!$AM$7))+(SUMIFS(Importers!J:J,Importers!C:C,Summary!A123,Importers!G:G,'Reference Data'!$AM$7))                   )*(VLOOKUP(A123,'Reference Data'!$AI$7:$AJ$131,2,FALSE)),"")</f>
        <v>0</v>
      </c>
      <c r="I123" s="238">
        <f>G123*VLOOKUP(A123,'Reference Data'!$AI$7:$AJ$131,2,FALSE)</f>
        <v>0</v>
      </c>
    </row>
    <row r="124" spans="1:9" ht="16" thickBot="1">
      <c r="A124" s="276" t="s">
        <v>423</v>
      </c>
      <c r="B124" s="237">
        <f>(SUMIF(Producers!C:C,Summary!A124,Producers!Y:Y))+(SUMIF(Importers!C:C,Summary!A124,Importers!H:H))+(SUMIF(Producers_and_importers_stocks!C:C,Summary!A124,Producers_and_importers_stocks!J:J))-(SUMIF(Exporters!C:C,Summary!A124,Exporters!J:J))-(SUMIF(Producers_and_importers_stocks!C:C,Summary!A124,Producers_and_importers_stocks!O:O))   -    (SUMIF(Importers!C:C,Summary!A124,Importers!J:J))</f>
        <v>0</v>
      </c>
      <c r="C124" s="250">
        <f>IFERROR(B124-(SUMIFS(Exempt!T:T,Exempt!C:C,Summary!A124,Exempt!G:G,"&lt;&gt;no")),"")</f>
        <v>0</v>
      </c>
      <c r="D124" s="237">
        <f>(SUMIF(Producers!C:C,A124,Producers!Y:Y))+(SUMIF(Importers!C:C,A124,Importers!H:H))-(SUMIF(Exporters!C:C,A124,Exporters!J:J))+(SUMIF(Producers_and_importers_stocks!C:C,A124,Producers_and_importers_stocks!I:I))-(SUMIF(Producers_and_importers_stocks!C:C,A124,Producers_and_importers_stocks!N:N))+(SUMIF(Producers_and_importers_stocks!C:C,A124,Producers_and_importers_stocks!R:R))</f>
        <v>0</v>
      </c>
      <c r="E124" s="239">
        <f>(SUMIF(Products_or_equipment_A!C:C,A124,Products_or_equipment_A!I:I))+(SUMIF(Products_or_equipment_B!C:C,A124,Products_or_equipment_B!I:I))+(SUMIF(Products_or_equipment_CDE!C:C,A124,Products_or_equipment_CDE!I:I))+(SUMIF(Products_or_equipment_CDE!C:C,A124,Products_or_equipment_CDE!K:K))+(SUMIF(Products_or_equipment_CDE!C:C,A124,Products_or_equipment_CDE!V:V))+(SUMIF(Products_or_equipment_FG!C:C,A124,Products_or_equipment_FG!S:S))</f>
        <v>0</v>
      </c>
      <c r="F124" s="237">
        <f>(SUMIF(Products_or_equipment_HI!C:C,A124,Products_or_equipment_HI!G:G))+(SUMIF(Products_or_equipment_HI!C:C,A124,Products_or_equipment_HI!R:R))+(SUMIF('Products_or_equipment_J-Q'!C:C,A124,'Products_or_equipment_J-Q'!H:H))+(SUMIF('Products_or_equipment_J-Q'!C:C,A124,'Products_or_equipment_J-Q'!J:J))+(SUMIF('Products_or_equipment_J-Q'!C:C,A124,'Products_or_equipment_J-Q'!L:L))+(SUMIF('Products_or_equipment_J-Q'!C:C,A124,'Products_or_equipment_J-Q'!N:N))+(SUMIF('Products_or_equipment_J-Q'!C:C,A124,'Products_or_equipment_J-Q'!P:P))+(SUMIF('Products_or_equipment_J-Q'!C:C,A124,'Products_or_equipment_J-Q'!R:R))+(SUMIF('Products_or_equipment_J-Q'!C:C,A124,'Products_or_equipment_J-Q'!T:T))+E124</f>
        <v>0</v>
      </c>
      <c r="G124" s="240">
        <f>E124-(SUMIFS(Equip_import_use_export_gas!H:H,Equip_import_use_export_gas!C:C,A124,Equip_import_use_export_gas!G:G,"&lt;&gt;"&amp;'Reference Data'!$AM$7))-(SUMIFS(Products_or_equipment_A!I:I, Products_or_equipment_A!C:C, A124, Products_or_equipment_A!G:G,'Reference Data'!$AM$7))-(SUMIFS(Products_or_equipment_B!I:I, Products_or_equipment_B!C:C, A124, Products_or_equipment_B!G:G,'Reference Data'!$AM$7))-(SUMIFS(Products_or_equipment_CDE!I:I, Products_or_equipment_CDE!C:C, A124, Products_or_equipment_CDE!G:G,'Reference Data'!$AM$7))-(SUMIFS(Products_or_equipment_CDE!K:K, Products_or_equipment_CDE!C:C, A124, Products_or_equipment_CDE!G:G,'Reference Data'!$AM$7))-(SUMIFS(Products_or_equipment_CDE!V:V, Products_or_equipment_CDE!C:C, A124, Products_or_equipment_CDE!G:G,'Reference Data'!$AM$7))-(SUMIFS(Products_or_equipment_FG!S:S, Products_or_equipment_FG!C:C, A124, Products_or_equipment_FG!G:G,'Reference Data'!$AM$7))</f>
        <v>0</v>
      </c>
      <c r="H124" s="241">
        <f>IFERROR((C124 -(SUMIFS(Producers!Y:Y,Producers!C:C,A124,Producers!G:G,'Reference Data'!$AM$7 ))-(SUMIFS(Importers!H:H,Importers!C:C,Summary!A124,Importers!G:G,'Reference Data'!$AM$7))-(SUMIFS(Producers_and_importers_stocks!J:J,Producers_and_importers_stocks!C:C,Summary!A124,Producers_and_importers_stocks!G:G,'Reference Data'!$AM$7))+(SUMIFS(Exporters!J:J,Exporters!C:C,Summary!A124,Exporters!G:G,'Reference Data'!$AM$7))+(SUMIFS(Producers_and_importers_stocks!O:O,Producers_and_importers_stocks!C:C,Summary!A124,Producers_and_importers_stocks!G:G,'Reference Data'!$AM$7))+(SUMIFS(Importers!J:J,Importers!C:C,Summary!A124,Importers!G:G,'Reference Data'!$AM$7))                   )*(VLOOKUP(A124,'Reference Data'!$AI$7:$AJ$131,2,FALSE)),"")</f>
        <v>0</v>
      </c>
      <c r="I124" s="238">
        <f>G124*VLOOKUP(A124,'Reference Data'!$AI$7:$AJ$131,2,FALSE)</f>
        <v>0</v>
      </c>
    </row>
    <row r="125" spans="1:9" ht="16" thickBot="1">
      <c r="A125" s="276" t="s">
        <v>424</v>
      </c>
      <c r="B125" s="237">
        <f>(SUMIF(Producers!C:C,Summary!A125,Producers!Y:Y))+(SUMIF(Importers!C:C,Summary!A125,Importers!H:H))+(SUMIF(Producers_and_importers_stocks!C:C,Summary!A125,Producers_and_importers_stocks!J:J))-(SUMIF(Exporters!C:C,Summary!A125,Exporters!J:J))-(SUMIF(Producers_and_importers_stocks!C:C,Summary!A125,Producers_and_importers_stocks!O:O))   -    (SUMIF(Importers!C:C,Summary!A125,Importers!J:J))</f>
        <v>0</v>
      </c>
      <c r="C125" s="250">
        <f>IFERROR(B125-(SUMIFS(Exempt!T:T,Exempt!C:C,Summary!A125,Exempt!G:G,"&lt;&gt;no")),"")</f>
        <v>0</v>
      </c>
      <c r="D125" s="237">
        <f>(SUMIF(Producers!C:C,A125,Producers!Y:Y))+(SUMIF(Importers!C:C,A125,Importers!H:H))-(SUMIF(Exporters!C:C,A125,Exporters!J:J))+(SUMIF(Producers_and_importers_stocks!C:C,A125,Producers_and_importers_stocks!I:I))-(SUMIF(Producers_and_importers_stocks!C:C,A125,Producers_and_importers_stocks!N:N))+(SUMIF(Producers_and_importers_stocks!C:C,A125,Producers_and_importers_stocks!R:R))</f>
        <v>0</v>
      </c>
      <c r="E125" s="239">
        <f>(SUMIF(Products_or_equipment_A!C:C,A125,Products_or_equipment_A!I:I))+(SUMIF(Products_or_equipment_B!C:C,A125,Products_or_equipment_B!I:I))+(SUMIF(Products_or_equipment_CDE!C:C,A125,Products_or_equipment_CDE!I:I))+(SUMIF(Products_or_equipment_CDE!C:C,A125,Products_or_equipment_CDE!K:K))+(SUMIF(Products_or_equipment_CDE!C:C,A125,Products_or_equipment_CDE!V:V))+(SUMIF(Products_or_equipment_FG!C:C,A125,Products_or_equipment_FG!S:S))</f>
        <v>0</v>
      </c>
      <c r="F125" s="237">
        <f>(SUMIF(Products_or_equipment_HI!C:C,A125,Products_or_equipment_HI!G:G))+(SUMIF(Products_or_equipment_HI!C:C,A125,Products_or_equipment_HI!R:R))+(SUMIF('Products_or_equipment_J-Q'!C:C,A125,'Products_or_equipment_J-Q'!H:H))+(SUMIF('Products_or_equipment_J-Q'!C:C,A125,'Products_or_equipment_J-Q'!J:J))+(SUMIF('Products_or_equipment_J-Q'!C:C,A125,'Products_or_equipment_J-Q'!L:L))+(SUMIF('Products_or_equipment_J-Q'!C:C,A125,'Products_or_equipment_J-Q'!N:N))+(SUMIF('Products_or_equipment_J-Q'!C:C,A125,'Products_or_equipment_J-Q'!P:P))+(SUMIF('Products_or_equipment_J-Q'!C:C,A125,'Products_or_equipment_J-Q'!R:R))+(SUMIF('Products_or_equipment_J-Q'!C:C,A125,'Products_or_equipment_J-Q'!T:T))+E125</f>
        <v>0</v>
      </c>
      <c r="G125" s="240">
        <f>E125-(SUMIFS(Equip_import_use_export_gas!H:H,Equip_import_use_export_gas!C:C,A125,Equip_import_use_export_gas!G:G,"&lt;&gt;"&amp;'Reference Data'!$AM$7))-(SUMIFS(Products_or_equipment_A!I:I, Products_or_equipment_A!C:C, A125, Products_or_equipment_A!G:G,'Reference Data'!$AM$7))-(SUMIFS(Products_or_equipment_B!I:I, Products_or_equipment_B!C:C, A125, Products_or_equipment_B!G:G,'Reference Data'!$AM$7))-(SUMIFS(Products_or_equipment_CDE!I:I, Products_or_equipment_CDE!C:C, A125, Products_or_equipment_CDE!G:G,'Reference Data'!$AM$7))-(SUMIFS(Products_or_equipment_CDE!K:K, Products_or_equipment_CDE!C:C, A125, Products_or_equipment_CDE!G:G,'Reference Data'!$AM$7))-(SUMIFS(Products_or_equipment_CDE!V:V, Products_or_equipment_CDE!C:C, A125, Products_or_equipment_CDE!G:G,'Reference Data'!$AM$7))-(SUMIFS(Products_or_equipment_FG!S:S, Products_or_equipment_FG!C:C, A125, Products_or_equipment_FG!G:G,'Reference Data'!$AM$7))</f>
        <v>0</v>
      </c>
      <c r="H125" s="241">
        <f>IFERROR((C125 -(SUMIFS(Producers!Y:Y,Producers!C:C,A125,Producers!G:G,'Reference Data'!$AM$7 ))-(SUMIFS(Importers!H:H,Importers!C:C,Summary!A125,Importers!G:G,'Reference Data'!$AM$7))-(SUMIFS(Producers_and_importers_stocks!J:J,Producers_and_importers_stocks!C:C,Summary!A125,Producers_and_importers_stocks!G:G,'Reference Data'!$AM$7))+(SUMIFS(Exporters!J:J,Exporters!C:C,Summary!A125,Exporters!G:G,'Reference Data'!$AM$7))+(SUMIFS(Producers_and_importers_stocks!O:O,Producers_and_importers_stocks!C:C,Summary!A125,Producers_and_importers_stocks!G:G,'Reference Data'!$AM$7))+(SUMIFS(Importers!J:J,Importers!C:C,Summary!A125,Importers!G:G,'Reference Data'!$AM$7))                   )*(VLOOKUP(A125,'Reference Data'!$AI$7:$AJ$131,2,FALSE)),"")</f>
        <v>0</v>
      </c>
      <c r="I125" s="238">
        <f>G125*VLOOKUP(A125,'Reference Data'!$AI$7:$AJ$131,2,FALSE)</f>
        <v>0</v>
      </c>
    </row>
    <row r="126" spans="1:9" ht="16" thickBot="1">
      <c r="A126" s="276" t="s">
        <v>425</v>
      </c>
      <c r="B126" s="237">
        <f>(SUMIF(Producers!C:C,Summary!A126,Producers!Y:Y))+(SUMIF(Importers!C:C,Summary!A126,Importers!H:H))+(SUMIF(Producers_and_importers_stocks!C:C,Summary!A126,Producers_and_importers_stocks!J:J))-(SUMIF(Exporters!C:C,Summary!A126,Exporters!J:J))-(SUMIF(Producers_and_importers_stocks!C:C,Summary!A126,Producers_and_importers_stocks!O:O))   -    (SUMIF(Importers!C:C,Summary!A126,Importers!J:J))</f>
        <v>0</v>
      </c>
      <c r="C126" s="250">
        <f>IFERROR(B126-(SUMIFS(Exempt!T:T,Exempt!C:C,Summary!A126,Exempt!G:G,"&lt;&gt;no")),"")</f>
        <v>0</v>
      </c>
      <c r="D126" s="237">
        <f>(SUMIF(Producers!C:C,A126,Producers!Y:Y))+(SUMIF(Importers!C:C,A126,Importers!H:H))-(SUMIF(Exporters!C:C,A126,Exporters!J:J))+(SUMIF(Producers_and_importers_stocks!C:C,A126,Producers_and_importers_stocks!I:I))-(SUMIF(Producers_and_importers_stocks!C:C,A126,Producers_and_importers_stocks!N:N))+(SUMIF(Producers_and_importers_stocks!C:C,A126,Producers_and_importers_stocks!R:R))</f>
        <v>0</v>
      </c>
      <c r="E126" s="239">
        <f>(SUMIF(Products_or_equipment_A!C:C,A126,Products_or_equipment_A!I:I))+(SUMIF(Products_or_equipment_B!C:C,A126,Products_or_equipment_B!I:I))+(SUMIF(Products_or_equipment_CDE!C:C,A126,Products_or_equipment_CDE!I:I))+(SUMIF(Products_or_equipment_CDE!C:C,A126,Products_or_equipment_CDE!K:K))+(SUMIF(Products_or_equipment_CDE!C:C,A126,Products_or_equipment_CDE!V:V))+(SUMIF(Products_or_equipment_FG!C:C,A126,Products_or_equipment_FG!S:S))</f>
        <v>0</v>
      </c>
      <c r="F126" s="237">
        <f>(SUMIF(Products_or_equipment_HI!C:C,A126,Products_or_equipment_HI!G:G))+(SUMIF(Products_or_equipment_HI!C:C,A126,Products_or_equipment_HI!R:R))+(SUMIF('Products_or_equipment_J-Q'!C:C,A126,'Products_or_equipment_J-Q'!H:H))+(SUMIF('Products_or_equipment_J-Q'!C:C,A126,'Products_or_equipment_J-Q'!J:J))+(SUMIF('Products_or_equipment_J-Q'!C:C,A126,'Products_or_equipment_J-Q'!L:L))+(SUMIF('Products_or_equipment_J-Q'!C:C,A126,'Products_or_equipment_J-Q'!N:N))+(SUMIF('Products_or_equipment_J-Q'!C:C,A126,'Products_or_equipment_J-Q'!P:P))+(SUMIF('Products_or_equipment_J-Q'!C:C,A126,'Products_or_equipment_J-Q'!R:R))+(SUMIF('Products_or_equipment_J-Q'!C:C,A126,'Products_or_equipment_J-Q'!T:T))+E126</f>
        <v>0</v>
      </c>
      <c r="G126" s="240">
        <f>E126-(SUMIFS(Equip_import_use_export_gas!H:H,Equip_import_use_export_gas!C:C,A126,Equip_import_use_export_gas!G:G,"&lt;&gt;"&amp;'Reference Data'!$AM$7))-(SUMIFS(Products_or_equipment_A!I:I, Products_or_equipment_A!C:C, A126, Products_or_equipment_A!G:G,'Reference Data'!$AM$7))-(SUMIFS(Products_or_equipment_B!I:I, Products_or_equipment_B!C:C, A126, Products_or_equipment_B!G:G,'Reference Data'!$AM$7))-(SUMIFS(Products_or_equipment_CDE!I:I, Products_or_equipment_CDE!C:C, A126, Products_or_equipment_CDE!G:G,'Reference Data'!$AM$7))-(SUMIFS(Products_or_equipment_CDE!K:K, Products_or_equipment_CDE!C:C, A126, Products_or_equipment_CDE!G:G,'Reference Data'!$AM$7))-(SUMIFS(Products_or_equipment_CDE!V:V, Products_or_equipment_CDE!C:C, A126, Products_or_equipment_CDE!G:G,'Reference Data'!$AM$7))-(SUMIFS(Products_or_equipment_FG!S:S, Products_or_equipment_FG!C:C, A126, Products_or_equipment_FG!G:G,'Reference Data'!$AM$7))</f>
        <v>0</v>
      </c>
      <c r="H126" s="241">
        <f>IFERROR((C126 -(SUMIFS(Producers!Y:Y,Producers!C:C,A126,Producers!G:G,'Reference Data'!$AM$7 ))-(SUMIFS(Importers!H:H,Importers!C:C,Summary!A126,Importers!G:G,'Reference Data'!$AM$7))-(SUMIFS(Producers_and_importers_stocks!J:J,Producers_and_importers_stocks!C:C,Summary!A126,Producers_and_importers_stocks!G:G,'Reference Data'!$AM$7))+(SUMIFS(Exporters!J:J,Exporters!C:C,Summary!A126,Exporters!G:G,'Reference Data'!$AM$7))+(SUMIFS(Producers_and_importers_stocks!O:O,Producers_and_importers_stocks!C:C,Summary!A126,Producers_and_importers_stocks!G:G,'Reference Data'!$AM$7))+(SUMIFS(Importers!J:J,Importers!C:C,Summary!A126,Importers!G:G,'Reference Data'!$AM$7))                   )*(VLOOKUP(A126,'Reference Data'!$AI$7:$AJ$131,2,FALSE)),"")</f>
        <v>0</v>
      </c>
      <c r="I126" s="238">
        <f>G126*VLOOKUP(A126,'Reference Data'!$AI$7:$AJ$131,2,FALSE)</f>
        <v>0</v>
      </c>
    </row>
    <row r="127" spans="1:9" ht="16" thickBot="1">
      <c r="A127" s="276" t="s">
        <v>426</v>
      </c>
      <c r="B127" s="237">
        <f>(SUMIF(Producers!C:C,Summary!A127,Producers!Y:Y))+(SUMIF(Importers!C:C,Summary!A127,Importers!H:H))+(SUMIF(Producers_and_importers_stocks!C:C,Summary!A127,Producers_and_importers_stocks!J:J))-(SUMIF(Exporters!C:C,Summary!A127,Exporters!J:J))-(SUMIF(Producers_and_importers_stocks!C:C,Summary!A127,Producers_and_importers_stocks!O:O))   -    (SUMIF(Importers!C:C,Summary!A127,Importers!J:J))</f>
        <v>0</v>
      </c>
      <c r="C127" s="250">
        <f>IFERROR(B127-(SUMIFS(Exempt!T:T,Exempt!C:C,Summary!A127,Exempt!G:G,"&lt;&gt;no")),"")</f>
        <v>0</v>
      </c>
      <c r="D127" s="237">
        <f>(SUMIF(Producers!C:C,A127,Producers!Y:Y))+(SUMIF(Importers!C:C,A127,Importers!H:H))-(SUMIF(Exporters!C:C,A127,Exporters!J:J))+(SUMIF(Producers_and_importers_stocks!C:C,A127,Producers_and_importers_stocks!I:I))-(SUMIF(Producers_and_importers_stocks!C:C,A127,Producers_and_importers_stocks!N:N))+(SUMIF(Producers_and_importers_stocks!C:C,A127,Producers_and_importers_stocks!R:R))</f>
        <v>0</v>
      </c>
      <c r="E127" s="239">
        <f>(SUMIF(Products_or_equipment_A!C:C,A127,Products_or_equipment_A!I:I))+(SUMIF(Products_or_equipment_B!C:C,A127,Products_or_equipment_B!I:I))+(SUMIF(Products_or_equipment_CDE!C:C,A127,Products_or_equipment_CDE!I:I))+(SUMIF(Products_or_equipment_CDE!C:C,A127,Products_or_equipment_CDE!K:K))+(SUMIF(Products_or_equipment_CDE!C:C,A127,Products_or_equipment_CDE!V:V))+(SUMIF(Products_or_equipment_FG!C:C,A127,Products_or_equipment_FG!S:S))</f>
        <v>0</v>
      </c>
      <c r="F127" s="237">
        <f>(SUMIF(Products_or_equipment_HI!C:C,A127,Products_or_equipment_HI!G:G))+(SUMIF(Products_or_equipment_HI!C:C,A127,Products_or_equipment_HI!R:R))+(SUMIF('Products_or_equipment_J-Q'!C:C,A127,'Products_or_equipment_J-Q'!H:H))+(SUMIF('Products_or_equipment_J-Q'!C:C,A127,'Products_or_equipment_J-Q'!J:J))+(SUMIF('Products_or_equipment_J-Q'!C:C,A127,'Products_or_equipment_J-Q'!L:L))+(SUMIF('Products_or_equipment_J-Q'!C:C,A127,'Products_or_equipment_J-Q'!N:N))+(SUMIF('Products_or_equipment_J-Q'!C:C,A127,'Products_or_equipment_J-Q'!P:P))+(SUMIF('Products_or_equipment_J-Q'!C:C,A127,'Products_or_equipment_J-Q'!R:R))+(SUMIF('Products_or_equipment_J-Q'!C:C,A127,'Products_or_equipment_J-Q'!T:T))+E127</f>
        <v>0</v>
      </c>
      <c r="G127" s="240">
        <f>E127-(SUMIFS(Equip_import_use_export_gas!H:H,Equip_import_use_export_gas!C:C,A127,Equip_import_use_export_gas!G:G,"&lt;&gt;"&amp;'Reference Data'!$AM$7))-(SUMIFS(Products_or_equipment_A!I:I, Products_or_equipment_A!C:C, A127, Products_or_equipment_A!G:G,'Reference Data'!$AM$7))-(SUMIFS(Products_or_equipment_B!I:I, Products_or_equipment_B!C:C, A127, Products_or_equipment_B!G:G,'Reference Data'!$AM$7))-(SUMIFS(Products_or_equipment_CDE!I:I, Products_or_equipment_CDE!C:C, A127, Products_or_equipment_CDE!G:G,'Reference Data'!$AM$7))-(SUMIFS(Products_or_equipment_CDE!K:K, Products_or_equipment_CDE!C:C, A127, Products_or_equipment_CDE!G:G,'Reference Data'!$AM$7))-(SUMIFS(Products_or_equipment_CDE!V:V, Products_or_equipment_CDE!C:C, A127, Products_or_equipment_CDE!G:G,'Reference Data'!$AM$7))-(SUMIFS(Products_or_equipment_FG!S:S, Products_or_equipment_FG!C:C, A127, Products_or_equipment_FG!G:G,'Reference Data'!$AM$7))</f>
        <v>0</v>
      </c>
      <c r="H127" s="241">
        <f>IFERROR((C127 -(SUMIFS(Producers!Y:Y,Producers!C:C,A127,Producers!G:G,'Reference Data'!$AM$7 ))-(SUMIFS(Importers!H:H,Importers!C:C,Summary!A127,Importers!G:G,'Reference Data'!$AM$7))-(SUMIFS(Producers_and_importers_stocks!J:J,Producers_and_importers_stocks!C:C,Summary!A127,Producers_and_importers_stocks!G:G,'Reference Data'!$AM$7))+(SUMIFS(Exporters!J:J,Exporters!C:C,Summary!A127,Exporters!G:G,'Reference Data'!$AM$7))+(SUMIFS(Producers_and_importers_stocks!O:O,Producers_and_importers_stocks!C:C,Summary!A127,Producers_and_importers_stocks!G:G,'Reference Data'!$AM$7))+(SUMIFS(Importers!J:J,Importers!C:C,Summary!A127,Importers!G:G,'Reference Data'!$AM$7))                   )*(VLOOKUP(A127,'Reference Data'!$AI$7:$AJ$131,2,FALSE)),"")</f>
        <v>0</v>
      </c>
      <c r="I127" s="238">
        <f>G127*VLOOKUP(A127,'Reference Data'!$AI$7:$AJ$131,2,FALSE)</f>
        <v>0</v>
      </c>
    </row>
    <row r="128" spans="1:9" ht="16" thickBot="1">
      <c r="A128" s="276" t="s">
        <v>427</v>
      </c>
      <c r="B128" s="237">
        <f>(SUMIF(Producers!C:C,Summary!A128,Producers!Y:Y))+(SUMIF(Importers!C:C,Summary!A128,Importers!H:H))+(SUMIF(Producers_and_importers_stocks!C:C,Summary!A128,Producers_and_importers_stocks!J:J))-(SUMIF(Exporters!C:C,Summary!A128,Exporters!J:J))-(SUMIF(Producers_and_importers_stocks!C:C,Summary!A128,Producers_and_importers_stocks!O:O))   -    (SUMIF(Importers!C:C,Summary!A128,Importers!J:J))</f>
        <v>0</v>
      </c>
      <c r="C128" s="250">
        <f>IFERROR(B128-(SUMIFS(Exempt!T:T,Exempt!C:C,Summary!A128,Exempt!G:G,"&lt;&gt;no")),"")</f>
        <v>0</v>
      </c>
      <c r="D128" s="237">
        <f>(SUMIF(Producers!C:C,A128,Producers!Y:Y))+(SUMIF(Importers!C:C,A128,Importers!H:H))-(SUMIF(Exporters!C:C,A128,Exporters!J:J))+(SUMIF(Producers_and_importers_stocks!C:C,A128,Producers_and_importers_stocks!I:I))-(SUMIF(Producers_and_importers_stocks!C:C,A128,Producers_and_importers_stocks!N:N))+(SUMIF(Producers_and_importers_stocks!C:C,A128,Producers_and_importers_stocks!R:R))</f>
        <v>0</v>
      </c>
      <c r="E128" s="239">
        <f>(SUMIF(Products_or_equipment_A!C:C,A128,Products_or_equipment_A!I:I))+(SUMIF(Products_or_equipment_B!C:C,A128,Products_or_equipment_B!I:I))+(SUMIF(Products_or_equipment_CDE!C:C,A128,Products_or_equipment_CDE!I:I))+(SUMIF(Products_or_equipment_CDE!C:C,A128,Products_or_equipment_CDE!K:K))+(SUMIF(Products_or_equipment_CDE!C:C,A128,Products_or_equipment_CDE!V:V))+(SUMIF(Products_or_equipment_FG!C:C,A128,Products_or_equipment_FG!S:S))</f>
        <v>0</v>
      </c>
      <c r="F128" s="237">
        <f>(SUMIF(Products_or_equipment_HI!C:C,A128,Products_or_equipment_HI!G:G))+(SUMIF(Products_or_equipment_HI!C:C,A128,Products_or_equipment_HI!R:R))+(SUMIF('Products_or_equipment_J-Q'!C:C,A128,'Products_or_equipment_J-Q'!H:H))+(SUMIF('Products_or_equipment_J-Q'!C:C,A128,'Products_or_equipment_J-Q'!J:J))+(SUMIF('Products_or_equipment_J-Q'!C:C,A128,'Products_or_equipment_J-Q'!L:L))+(SUMIF('Products_or_equipment_J-Q'!C:C,A128,'Products_or_equipment_J-Q'!N:N))+(SUMIF('Products_or_equipment_J-Q'!C:C,A128,'Products_or_equipment_J-Q'!P:P))+(SUMIF('Products_or_equipment_J-Q'!C:C,A128,'Products_or_equipment_J-Q'!R:R))+(SUMIF('Products_or_equipment_J-Q'!C:C,A128,'Products_or_equipment_J-Q'!T:T))+E128</f>
        <v>0</v>
      </c>
      <c r="G128" s="240">
        <f>E128-(SUMIFS(Equip_import_use_export_gas!H:H,Equip_import_use_export_gas!C:C,A128,Equip_import_use_export_gas!G:G,"&lt;&gt;"&amp;'Reference Data'!$AM$7))-(SUMIFS(Products_or_equipment_A!I:I, Products_or_equipment_A!C:C, A128, Products_or_equipment_A!G:G,'Reference Data'!$AM$7))-(SUMIFS(Products_or_equipment_B!I:I, Products_or_equipment_B!C:C, A128, Products_or_equipment_B!G:G,'Reference Data'!$AM$7))-(SUMIFS(Products_or_equipment_CDE!I:I, Products_or_equipment_CDE!C:C, A128, Products_or_equipment_CDE!G:G,'Reference Data'!$AM$7))-(SUMIFS(Products_or_equipment_CDE!K:K, Products_or_equipment_CDE!C:C, A128, Products_or_equipment_CDE!G:G,'Reference Data'!$AM$7))-(SUMIFS(Products_or_equipment_CDE!V:V, Products_or_equipment_CDE!C:C, A128, Products_or_equipment_CDE!G:G,'Reference Data'!$AM$7))-(SUMIFS(Products_or_equipment_FG!S:S, Products_or_equipment_FG!C:C, A128, Products_or_equipment_FG!G:G,'Reference Data'!$AM$7))</f>
        <v>0</v>
      </c>
      <c r="H128" s="241">
        <f>IFERROR((C128 -(SUMIFS(Producers!Y:Y,Producers!C:C,A128,Producers!G:G,'Reference Data'!$AM$7 ))-(SUMIFS(Importers!H:H,Importers!C:C,Summary!A128,Importers!G:G,'Reference Data'!$AM$7))-(SUMIFS(Producers_and_importers_stocks!J:J,Producers_and_importers_stocks!C:C,Summary!A128,Producers_and_importers_stocks!G:G,'Reference Data'!$AM$7))+(SUMIFS(Exporters!J:J,Exporters!C:C,Summary!A128,Exporters!G:G,'Reference Data'!$AM$7))+(SUMIFS(Producers_and_importers_stocks!O:O,Producers_and_importers_stocks!C:C,Summary!A128,Producers_and_importers_stocks!G:G,'Reference Data'!$AM$7))+(SUMIFS(Importers!J:J,Importers!C:C,Summary!A128,Importers!G:G,'Reference Data'!$AM$7))                   )*(VLOOKUP(A128,'Reference Data'!$AI$7:$AJ$131,2,FALSE)),"")</f>
        <v>0</v>
      </c>
      <c r="I128" s="238">
        <f>G128*VLOOKUP(A128,'Reference Data'!$AI$7:$AJ$131,2,FALSE)</f>
        <v>0</v>
      </c>
    </row>
    <row r="129" spans="1:9" ht="16" thickBot="1">
      <c r="A129" s="276" t="s">
        <v>428</v>
      </c>
      <c r="B129" s="237">
        <f>(SUMIF(Producers!C:C,Summary!A129,Producers!Y:Y))+(SUMIF(Importers!C:C,Summary!A129,Importers!H:H))+(SUMIF(Producers_and_importers_stocks!C:C,Summary!A129,Producers_and_importers_stocks!J:J))-(SUMIF(Exporters!C:C,Summary!A129,Exporters!J:J))-(SUMIF(Producers_and_importers_stocks!C:C,Summary!A129,Producers_and_importers_stocks!O:O))   -    (SUMIF(Importers!C:C,Summary!A129,Importers!J:J))</f>
        <v>0</v>
      </c>
      <c r="C129" s="250">
        <f>IFERROR(B129-(SUMIFS(Exempt!T:T,Exempt!C:C,Summary!A129,Exempt!G:G,"&lt;&gt;no")),"")</f>
        <v>0</v>
      </c>
      <c r="D129" s="237">
        <f>(SUMIF(Producers!C:C,A129,Producers!Y:Y))+(SUMIF(Importers!C:C,A129,Importers!H:H))-(SUMIF(Exporters!C:C,A129,Exporters!J:J))+(SUMIF(Producers_and_importers_stocks!C:C,A129,Producers_and_importers_stocks!I:I))-(SUMIF(Producers_and_importers_stocks!C:C,A129,Producers_and_importers_stocks!N:N))+(SUMIF(Producers_and_importers_stocks!C:C,A129,Producers_and_importers_stocks!R:R))</f>
        <v>0</v>
      </c>
      <c r="E129" s="239">
        <f>(SUMIF(Products_or_equipment_A!C:C,A129,Products_or_equipment_A!I:I))+(SUMIF(Products_or_equipment_B!C:C,A129,Products_or_equipment_B!I:I))+(SUMIF(Products_or_equipment_CDE!C:C,A129,Products_or_equipment_CDE!I:I))+(SUMIF(Products_or_equipment_CDE!C:C,A129,Products_or_equipment_CDE!K:K))+(SUMIF(Products_or_equipment_CDE!C:C,A129,Products_or_equipment_CDE!V:V))+(SUMIF(Products_or_equipment_FG!C:C,A129,Products_or_equipment_FG!S:S))</f>
        <v>0</v>
      </c>
      <c r="F129" s="237">
        <f>(SUMIF(Products_or_equipment_HI!C:C,A129,Products_or_equipment_HI!G:G))+(SUMIF(Products_or_equipment_HI!C:C,A129,Products_or_equipment_HI!R:R))+(SUMIF('Products_or_equipment_J-Q'!C:C,A129,'Products_or_equipment_J-Q'!H:H))+(SUMIF('Products_or_equipment_J-Q'!C:C,A129,'Products_or_equipment_J-Q'!J:J))+(SUMIF('Products_or_equipment_J-Q'!C:C,A129,'Products_or_equipment_J-Q'!L:L))+(SUMIF('Products_or_equipment_J-Q'!C:C,A129,'Products_or_equipment_J-Q'!N:N))+(SUMIF('Products_or_equipment_J-Q'!C:C,A129,'Products_or_equipment_J-Q'!P:P))+(SUMIF('Products_or_equipment_J-Q'!C:C,A129,'Products_or_equipment_J-Q'!R:R))+(SUMIF('Products_or_equipment_J-Q'!C:C,A129,'Products_or_equipment_J-Q'!T:T))+E129</f>
        <v>0</v>
      </c>
      <c r="G129" s="240">
        <f>E129-(SUMIFS(Equip_import_use_export_gas!H:H,Equip_import_use_export_gas!C:C,A129,Equip_import_use_export_gas!G:G,"&lt;&gt;"&amp;'Reference Data'!$AM$7))-(SUMIFS(Products_or_equipment_A!I:I, Products_or_equipment_A!C:C, A129, Products_or_equipment_A!G:G,'Reference Data'!$AM$7))-(SUMIFS(Products_or_equipment_B!I:I, Products_or_equipment_B!C:C, A129, Products_or_equipment_B!G:G,'Reference Data'!$AM$7))-(SUMIFS(Products_or_equipment_CDE!I:I, Products_or_equipment_CDE!C:C, A129, Products_or_equipment_CDE!G:G,'Reference Data'!$AM$7))-(SUMIFS(Products_or_equipment_CDE!K:K, Products_or_equipment_CDE!C:C, A129, Products_or_equipment_CDE!G:G,'Reference Data'!$AM$7))-(SUMIFS(Products_or_equipment_CDE!V:V, Products_or_equipment_CDE!C:C, A129, Products_or_equipment_CDE!G:G,'Reference Data'!$AM$7))-(SUMIFS(Products_or_equipment_FG!S:S, Products_or_equipment_FG!C:C, A129, Products_or_equipment_FG!G:G,'Reference Data'!$AM$7))</f>
        <v>0</v>
      </c>
      <c r="H129" s="241">
        <f>IFERROR((C129 -(SUMIFS(Producers!Y:Y,Producers!C:C,A129,Producers!G:G,'Reference Data'!$AM$7 ))-(SUMIFS(Importers!H:H,Importers!C:C,Summary!A129,Importers!G:G,'Reference Data'!$AM$7))-(SUMIFS(Producers_and_importers_stocks!J:J,Producers_and_importers_stocks!C:C,Summary!A129,Producers_and_importers_stocks!G:G,'Reference Data'!$AM$7))+(SUMIFS(Exporters!J:J,Exporters!C:C,Summary!A129,Exporters!G:G,'Reference Data'!$AM$7))+(SUMIFS(Producers_and_importers_stocks!O:O,Producers_and_importers_stocks!C:C,Summary!A129,Producers_and_importers_stocks!G:G,'Reference Data'!$AM$7))+(SUMIFS(Importers!J:J,Importers!C:C,Summary!A129,Importers!G:G,'Reference Data'!$AM$7))                   )*(VLOOKUP(A129,'Reference Data'!$AI$7:$AJ$131,2,FALSE)),"")</f>
        <v>0</v>
      </c>
      <c r="I129" s="238">
        <f>G129*VLOOKUP(A129,'Reference Data'!$AI$7:$AJ$131,2,FALSE)</f>
        <v>0</v>
      </c>
    </row>
    <row r="130" spans="1:9" ht="16" thickBot="1">
      <c r="A130" s="276" t="s">
        <v>429</v>
      </c>
      <c r="B130" s="237">
        <f>(SUMIF(Producers!C:C,Summary!A130,Producers!Y:Y))+(SUMIF(Importers!C:C,Summary!A130,Importers!H:H))+(SUMIF(Producers_and_importers_stocks!C:C,Summary!A130,Producers_and_importers_stocks!J:J))-(SUMIF(Exporters!C:C,Summary!A130,Exporters!J:J))-(SUMIF(Producers_and_importers_stocks!C:C,Summary!A130,Producers_and_importers_stocks!O:O))   -    (SUMIF(Importers!C:C,Summary!A130,Importers!J:J))</f>
        <v>0</v>
      </c>
      <c r="C130" s="250">
        <f>IFERROR(B130-(SUMIFS(Exempt!T:T,Exempt!C:C,Summary!A130,Exempt!G:G,"&lt;&gt;no")),"")</f>
        <v>0</v>
      </c>
      <c r="D130" s="237">
        <f>(SUMIF(Producers!C:C,A130,Producers!Y:Y))+(SUMIF(Importers!C:C,A130,Importers!H:H))-(SUMIF(Exporters!C:C,A130,Exporters!J:J))+(SUMIF(Producers_and_importers_stocks!C:C,A130,Producers_and_importers_stocks!I:I))-(SUMIF(Producers_and_importers_stocks!C:C,A130,Producers_and_importers_stocks!N:N))+(SUMIF(Producers_and_importers_stocks!C:C,A130,Producers_and_importers_stocks!R:R))</f>
        <v>0</v>
      </c>
      <c r="E130" s="239">
        <f>(SUMIF(Products_or_equipment_A!C:C,A130,Products_or_equipment_A!I:I))+(SUMIF(Products_or_equipment_B!C:C,A130,Products_or_equipment_B!I:I))+(SUMIF(Products_or_equipment_CDE!C:C,A130,Products_or_equipment_CDE!I:I))+(SUMIF(Products_or_equipment_CDE!C:C,A130,Products_or_equipment_CDE!K:K))+(SUMIF(Products_or_equipment_CDE!C:C,A130,Products_or_equipment_CDE!V:V))+(SUMIF(Products_or_equipment_FG!C:C,A130,Products_or_equipment_FG!S:S))</f>
        <v>0</v>
      </c>
      <c r="F130" s="237">
        <f>(SUMIF(Products_or_equipment_HI!C:C,A130,Products_or_equipment_HI!G:G))+(SUMIF(Products_or_equipment_HI!C:C,A130,Products_or_equipment_HI!R:R))+(SUMIF('Products_or_equipment_J-Q'!C:C,A130,'Products_or_equipment_J-Q'!H:H))+(SUMIF('Products_or_equipment_J-Q'!C:C,A130,'Products_or_equipment_J-Q'!J:J))+(SUMIF('Products_or_equipment_J-Q'!C:C,A130,'Products_or_equipment_J-Q'!L:L))+(SUMIF('Products_or_equipment_J-Q'!C:C,A130,'Products_or_equipment_J-Q'!N:N))+(SUMIF('Products_or_equipment_J-Q'!C:C,A130,'Products_or_equipment_J-Q'!P:P))+(SUMIF('Products_or_equipment_J-Q'!C:C,A130,'Products_or_equipment_J-Q'!R:R))+(SUMIF('Products_or_equipment_J-Q'!C:C,A130,'Products_or_equipment_J-Q'!T:T))+E130</f>
        <v>0</v>
      </c>
      <c r="G130" s="240">
        <f>E130-(SUMIFS(Equip_import_use_export_gas!H:H,Equip_import_use_export_gas!C:C,A130,Equip_import_use_export_gas!G:G,"&lt;&gt;"&amp;'Reference Data'!$AM$7))-(SUMIFS(Products_or_equipment_A!I:I, Products_or_equipment_A!C:C, A130, Products_or_equipment_A!G:G,'Reference Data'!$AM$7))-(SUMIFS(Products_or_equipment_B!I:I, Products_or_equipment_B!C:C, A130, Products_or_equipment_B!G:G,'Reference Data'!$AM$7))-(SUMIFS(Products_or_equipment_CDE!I:I, Products_or_equipment_CDE!C:C, A130, Products_or_equipment_CDE!G:G,'Reference Data'!$AM$7))-(SUMIFS(Products_or_equipment_CDE!K:K, Products_or_equipment_CDE!C:C, A130, Products_or_equipment_CDE!G:G,'Reference Data'!$AM$7))-(SUMIFS(Products_or_equipment_CDE!V:V, Products_or_equipment_CDE!C:C, A130, Products_or_equipment_CDE!G:G,'Reference Data'!$AM$7))-(SUMIFS(Products_or_equipment_FG!S:S, Products_or_equipment_FG!C:C, A130, Products_or_equipment_FG!G:G,'Reference Data'!$AM$7))</f>
        <v>0</v>
      </c>
      <c r="H130" s="241">
        <f>IFERROR((C130 -(SUMIFS(Producers!Y:Y,Producers!C:C,A130,Producers!G:G,'Reference Data'!$AM$7 ))-(SUMIFS(Importers!H:H,Importers!C:C,Summary!A130,Importers!G:G,'Reference Data'!$AM$7))-(SUMIFS(Producers_and_importers_stocks!J:J,Producers_and_importers_stocks!C:C,Summary!A130,Producers_and_importers_stocks!G:G,'Reference Data'!$AM$7))+(SUMIFS(Exporters!J:J,Exporters!C:C,Summary!A130,Exporters!G:G,'Reference Data'!$AM$7))+(SUMIFS(Producers_and_importers_stocks!O:O,Producers_and_importers_stocks!C:C,Summary!A130,Producers_and_importers_stocks!G:G,'Reference Data'!$AM$7))+(SUMIFS(Importers!J:J,Importers!C:C,Summary!A130,Importers!G:G,'Reference Data'!$AM$7))                   )*(VLOOKUP(A130,'Reference Data'!$AI$7:$AJ$131,2,FALSE)),"")</f>
        <v>0</v>
      </c>
      <c r="I130" s="238">
        <f>G130*VLOOKUP(A130,'Reference Data'!$AI$7:$AJ$131,2,FALSE)</f>
        <v>0</v>
      </c>
    </row>
    <row r="131" spans="1:9" ht="15.5">
      <c r="G131" s="203" t="s">
        <v>430</v>
      </c>
      <c r="H131" s="242">
        <f>SUM(H6:H130)</f>
        <v>0</v>
      </c>
      <c r="I131" s="242">
        <f>SUM(I6:I130)</f>
        <v>0</v>
      </c>
    </row>
    <row r="132" spans="1:9"/>
    <row r="133" spans="1:9"/>
    <row r="134" spans="1:9"/>
    <row r="135" spans="1:9"/>
  </sheetData>
  <sheetProtection algorithmName="SHA-512" hashValue="dQ+I1TqvInpxxTgEvz55cF2EeNFaGC6DMJWx220K/7Lq0DYcc7CUD02zyiVtUvJF0M1qLfQJARs0YKB3+HAP8Q==" saltValue="2qssRpnDWWVnUJjGyGXrtg==" spinCount="100000" sheet="1" autoFilter="0"/>
  <autoFilter ref="A5:G130" xr:uid="{00000000-0009-0000-0000-000014000000}"/>
  <sortState xmlns:xlrd2="http://schemas.microsoft.com/office/spreadsheetml/2017/richdata2" ref="A62:B107">
    <sortCondition ref="A62:A107"/>
  </sortState>
  <conditionalFormatting sqref="A6:A130">
    <cfRule type="expression" dxfId="4" priority="5">
      <formula>#REF!="You do not need to fill in details on this form"</formula>
    </cfRule>
  </conditionalFormatting>
  <conditionalFormatting sqref="A5:G5 B6:G6 B7:C55 C56:C61 B56:B130">
    <cfRule type="expression" dxfId="3" priority="8">
      <formula>#REF!="You do not need to fill in details on this form"</formula>
    </cfRule>
  </conditionalFormatting>
  <conditionalFormatting sqref="B2:I4 A4">
    <cfRule type="expression" dxfId="2" priority="15">
      <formula>#REF!="You do not need to fill in details on this form"</formula>
    </cfRule>
  </conditionalFormatting>
  <conditionalFormatting sqref="D7:G61 C62:G130">
    <cfRule type="expression" dxfId="1" priority="7">
      <formula>#REF!="You do not need to fill in details on this form"</formula>
    </cfRule>
  </conditionalFormatting>
  <conditionalFormatting sqref="H5:I130">
    <cfRule type="expression" dxfId="0" priority="1">
      <formula>#REF!="You do not need to fill in details on this form"</formula>
    </cfRule>
  </conditionalFormatting>
  <hyperlinks>
    <hyperlink ref="B5" location="Glos_4M" display="4M - Total amount physically placed on the market" xr:uid="{00000000-0004-0000-1400-000000000000}"/>
    <hyperlink ref="D5" location="Glos_6X" display="6X - Total amount supplied to the UK market" xr:uid="{00000000-0004-0000-1400-000001000000}"/>
    <hyperlink ref="E5" location="Glos_11G" display="11G - Total refrigeration, air conditioning or heat pump equipment" xr:uid="{00000000-0004-0000-1400-000002000000}"/>
    <hyperlink ref="F5" location="Glos_11Q" display="11Q" xr:uid="{00000000-0004-0000-1400-000003000000}"/>
    <hyperlink ref="G5" location="Glos_12B" display="12B- Total quantity of HFC in need of authorisation" xr:uid="{00000000-0004-0000-1400-000004000000}"/>
  </hyperlinks>
  <pageMargins left="0.7" right="0.7" top="0.75" bottom="0.75" header="0.3" footer="0.3"/>
  <pageSetup paperSize="9" orientation="portrait" r:id="rId1"/>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dimension ref="A1:OY263"/>
  <sheetViews>
    <sheetView topLeftCell="B45" workbookViewId="0">
      <selection activeCell="B54" sqref="B54"/>
    </sheetView>
  </sheetViews>
  <sheetFormatPr defaultColWidth="0" defaultRowHeight="14.5" zeroHeight="1"/>
  <cols>
    <col min="1" max="1" width="23.6328125" hidden="1" customWidth="1"/>
    <col min="2" max="2" width="69" customWidth="1"/>
    <col min="3" max="3" width="63.6328125" customWidth="1"/>
    <col min="4" max="4" width="65.6328125" customWidth="1"/>
    <col min="5" max="415" width="0" hidden="1" customWidth="1"/>
    <col min="416" max="16384" width="8.6328125" hidden="1"/>
  </cols>
  <sheetData>
    <row r="1" spans="1:415" s="35" customFormat="1" ht="45" customHeight="1">
      <c r="A1" s="31"/>
      <c r="B1" s="32" t="s">
        <v>0</v>
      </c>
      <c r="C1" s="33"/>
      <c r="D1" s="33"/>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c r="EJ1" s="34"/>
      <c r="EK1" s="34"/>
      <c r="EL1" s="34"/>
      <c r="EM1" s="34"/>
      <c r="EN1" s="34"/>
      <c r="EO1" s="34"/>
      <c r="EP1" s="34"/>
      <c r="EQ1" s="34"/>
      <c r="ER1" s="34"/>
      <c r="ES1" s="34"/>
      <c r="ET1" s="34"/>
      <c r="EU1" s="34"/>
      <c r="EV1" s="34"/>
      <c r="EW1" s="34"/>
      <c r="EX1" s="34"/>
      <c r="EY1" s="34"/>
      <c r="EZ1" s="34"/>
      <c r="FA1" s="34"/>
      <c r="FB1" s="34"/>
      <c r="FC1" s="34"/>
      <c r="FD1" s="34"/>
      <c r="FE1" s="34"/>
      <c r="FF1" s="34"/>
      <c r="FG1" s="34"/>
      <c r="FH1" s="34"/>
      <c r="FI1" s="34"/>
      <c r="FJ1" s="34"/>
      <c r="FK1" s="34"/>
      <c r="FL1" s="34"/>
      <c r="FM1" s="34"/>
      <c r="FN1" s="34"/>
      <c r="FO1" s="34"/>
      <c r="FP1" s="34"/>
      <c r="FQ1" s="34"/>
      <c r="FR1" s="34"/>
      <c r="FS1" s="34"/>
      <c r="FT1" s="34"/>
      <c r="FU1" s="34"/>
      <c r="FV1" s="34"/>
      <c r="FW1" s="34"/>
      <c r="FX1" s="34"/>
      <c r="FY1" s="34"/>
      <c r="FZ1" s="34"/>
      <c r="GA1" s="34"/>
      <c r="GB1" s="34"/>
      <c r="GC1" s="34"/>
      <c r="GD1" s="34"/>
      <c r="GE1" s="34"/>
      <c r="GF1" s="34"/>
      <c r="GG1" s="34"/>
      <c r="GH1" s="34"/>
      <c r="GI1" s="34"/>
      <c r="GJ1" s="34"/>
      <c r="GK1" s="34"/>
      <c r="GL1" s="34"/>
      <c r="GM1" s="34"/>
      <c r="GN1" s="34"/>
      <c r="GO1" s="34"/>
      <c r="GP1" s="34"/>
      <c r="GQ1" s="34"/>
      <c r="GR1" s="34"/>
      <c r="GS1" s="34"/>
      <c r="GT1" s="34"/>
      <c r="GU1" s="34"/>
      <c r="GV1" s="34"/>
      <c r="GW1" s="34"/>
      <c r="GX1" s="34"/>
      <c r="GY1" s="34"/>
      <c r="GZ1" s="34"/>
      <c r="HA1" s="34"/>
      <c r="HB1" s="34"/>
      <c r="HC1" s="34"/>
      <c r="HD1" s="34"/>
      <c r="HE1" s="34"/>
      <c r="HF1" s="34"/>
      <c r="HG1" s="34"/>
      <c r="HH1" s="34"/>
      <c r="HI1" s="34"/>
      <c r="HJ1" s="34"/>
      <c r="HK1" s="34"/>
      <c r="HL1" s="34"/>
      <c r="HM1" s="34"/>
      <c r="HN1" s="34"/>
      <c r="HO1" s="34"/>
      <c r="HP1" s="34"/>
      <c r="HQ1" s="34"/>
      <c r="HR1" s="34"/>
      <c r="HS1" s="34"/>
      <c r="HT1" s="34"/>
      <c r="HU1" s="34"/>
      <c r="HV1" s="34"/>
      <c r="HW1" s="34"/>
      <c r="HX1" s="34"/>
      <c r="HY1" s="34"/>
      <c r="HZ1" s="34"/>
      <c r="IA1" s="34"/>
      <c r="IB1" s="34"/>
      <c r="IC1" s="34"/>
      <c r="ID1" s="34"/>
      <c r="IE1" s="34"/>
      <c r="IF1" s="34"/>
      <c r="IG1" s="34"/>
      <c r="IH1" s="34"/>
      <c r="II1" s="34"/>
      <c r="IJ1" s="34"/>
      <c r="IK1" s="34"/>
      <c r="IL1" s="34"/>
      <c r="IM1" s="34"/>
      <c r="IN1" s="34"/>
      <c r="IO1" s="34"/>
      <c r="IP1" s="34"/>
      <c r="IQ1" s="34"/>
      <c r="IR1" s="34"/>
      <c r="IS1" s="34"/>
      <c r="IT1" s="34"/>
      <c r="IU1" s="34"/>
      <c r="IV1" s="34"/>
      <c r="IW1" s="34"/>
      <c r="IX1" s="34"/>
      <c r="IY1" s="34"/>
      <c r="IZ1" s="34"/>
      <c r="JA1" s="34"/>
      <c r="JB1" s="34"/>
      <c r="JC1" s="34"/>
      <c r="JD1" s="34"/>
      <c r="JE1" s="34"/>
      <c r="JF1" s="34"/>
      <c r="JG1" s="34"/>
      <c r="JH1" s="34"/>
      <c r="JI1" s="34"/>
      <c r="JJ1" s="34"/>
      <c r="JK1" s="34"/>
      <c r="JL1" s="34"/>
      <c r="JM1" s="34"/>
      <c r="JN1" s="34"/>
      <c r="JO1" s="34"/>
      <c r="JP1" s="34"/>
      <c r="JQ1" s="34"/>
      <c r="JR1" s="34"/>
      <c r="JS1" s="34"/>
      <c r="JT1" s="34"/>
      <c r="JU1" s="34"/>
      <c r="JV1" s="34"/>
      <c r="JW1" s="34"/>
      <c r="JX1" s="34"/>
      <c r="JY1" s="34"/>
      <c r="JZ1" s="34"/>
      <c r="KA1" s="34"/>
      <c r="KB1" s="34"/>
      <c r="KC1" s="34"/>
      <c r="KD1" s="34"/>
      <c r="KE1" s="34"/>
      <c r="KF1" s="34"/>
      <c r="KG1" s="34"/>
      <c r="KH1" s="34"/>
      <c r="KI1" s="34"/>
      <c r="KJ1" s="34"/>
      <c r="KK1" s="34"/>
      <c r="KL1" s="34"/>
      <c r="KM1" s="34"/>
      <c r="KN1" s="34"/>
      <c r="KO1" s="34"/>
      <c r="KP1" s="34"/>
      <c r="KQ1" s="34"/>
      <c r="KR1" s="34"/>
      <c r="KS1" s="34"/>
      <c r="KT1" s="34"/>
      <c r="KU1" s="34"/>
      <c r="KV1" s="34"/>
      <c r="KW1" s="34"/>
      <c r="KX1" s="34"/>
      <c r="KY1" s="34"/>
      <c r="KZ1" s="34"/>
      <c r="LA1" s="34"/>
      <c r="LB1" s="34"/>
      <c r="LC1" s="34"/>
      <c r="LD1" s="34"/>
      <c r="LE1" s="34"/>
      <c r="LF1" s="34"/>
      <c r="LG1" s="34"/>
      <c r="LH1" s="34"/>
      <c r="LI1" s="34"/>
      <c r="LJ1" s="34"/>
      <c r="LK1" s="34"/>
      <c r="LL1" s="34"/>
      <c r="LM1" s="34"/>
      <c r="LN1" s="34"/>
      <c r="LO1" s="34"/>
      <c r="LP1" s="34"/>
      <c r="LQ1" s="34"/>
      <c r="LR1" s="34"/>
      <c r="LS1" s="34"/>
      <c r="LT1" s="34"/>
      <c r="LU1" s="34"/>
      <c r="LV1" s="34"/>
      <c r="LW1" s="34"/>
      <c r="LX1" s="34"/>
      <c r="LY1" s="34"/>
      <c r="LZ1" s="34"/>
      <c r="MA1" s="34"/>
      <c r="MB1" s="34"/>
      <c r="MC1" s="34"/>
      <c r="MD1" s="34"/>
      <c r="ME1" s="34"/>
      <c r="MF1" s="34"/>
      <c r="MG1" s="34"/>
      <c r="MH1" s="34"/>
      <c r="MI1" s="34"/>
      <c r="MJ1" s="34"/>
      <c r="MK1" s="34"/>
      <c r="ML1" s="34"/>
      <c r="MM1" s="34"/>
      <c r="MN1" s="34"/>
      <c r="MO1" s="34"/>
      <c r="MP1" s="34"/>
      <c r="MQ1" s="34"/>
      <c r="MR1" s="34"/>
      <c r="MS1" s="34"/>
      <c r="MT1" s="34"/>
      <c r="MU1" s="34"/>
      <c r="MV1" s="34"/>
      <c r="MW1" s="34"/>
      <c r="MX1" s="34"/>
      <c r="MY1" s="34"/>
      <c r="MZ1" s="34"/>
      <c r="NA1" s="34"/>
      <c r="NB1" s="34"/>
      <c r="NC1" s="34"/>
      <c r="ND1" s="34"/>
      <c r="NE1" s="34"/>
      <c r="NF1" s="34"/>
      <c r="NG1" s="34"/>
      <c r="NH1" s="34"/>
      <c r="NI1" s="34"/>
      <c r="NJ1" s="34"/>
      <c r="NK1" s="34"/>
      <c r="NL1" s="34"/>
      <c r="NM1" s="34"/>
      <c r="NN1" s="34"/>
      <c r="NO1" s="34"/>
      <c r="NP1" s="34"/>
      <c r="NQ1" s="34"/>
      <c r="NR1" s="34"/>
      <c r="NS1" s="34"/>
      <c r="NT1" s="34"/>
      <c r="NU1" s="34"/>
      <c r="NV1" s="34"/>
      <c r="NW1" s="34"/>
      <c r="NX1" s="34"/>
      <c r="NY1" s="34"/>
      <c r="NZ1" s="34"/>
      <c r="OA1" s="34"/>
      <c r="OB1" s="34"/>
      <c r="OC1" s="34"/>
      <c r="OD1" s="34"/>
      <c r="OE1" s="34"/>
      <c r="OF1" s="34"/>
      <c r="OG1" s="34"/>
      <c r="OH1" s="34"/>
      <c r="OI1" s="34"/>
      <c r="OJ1" s="34"/>
      <c r="OK1" s="34"/>
      <c r="OL1" s="34"/>
      <c r="OM1" s="34"/>
      <c r="ON1" s="34"/>
      <c r="OO1" s="34"/>
      <c r="OP1" s="34"/>
      <c r="OQ1" s="34"/>
      <c r="OR1" s="34"/>
      <c r="OS1" s="34"/>
      <c r="OT1" s="34"/>
      <c r="OU1" s="34"/>
      <c r="OV1" s="34"/>
      <c r="OW1" s="34"/>
      <c r="OX1" s="34"/>
      <c r="OY1" s="34"/>
    </row>
    <row r="2" spans="1:415" ht="17.149999999999999" customHeight="1">
      <c r="A2" s="36"/>
      <c r="B2" s="182" t="s">
        <v>431</v>
      </c>
      <c r="C2" s="38"/>
      <c r="D2" s="36"/>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c r="IS2" s="37"/>
      <c r="IT2" s="37"/>
      <c r="IU2" s="37"/>
      <c r="IV2" s="37"/>
      <c r="IW2" s="37"/>
      <c r="IX2" s="37"/>
      <c r="IY2" s="37"/>
      <c r="IZ2" s="37"/>
      <c r="JA2" s="37"/>
      <c r="JB2" s="37"/>
      <c r="JC2" s="37"/>
      <c r="JD2" s="37"/>
      <c r="JE2" s="37"/>
      <c r="JF2" s="37"/>
      <c r="JG2" s="37"/>
      <c r="JH2" s="37"/>
      <c r="JI2" s="37"/>
      <c r="JJ2" s="37"/>
      <c r="JK2" s="37"/>
      <c r="JL2" s="37"/>
      <c r="JM2" s="37"/>
      <c r="JN2" s="37"/>
      <c r="JO2" s="37"/>
      <c r="JP2" s="37"/>
      <c r="JQ2" s="37"/>
      <c r="JR2" s="37"/>
      <c r="JS2" s="37"/>
      <c r="JT2" s="37"/>
      <c r="JU2" s="37"/>
      <c r="JV2" s="37"/>
      <c r="JW2" s="37"/>
      <c r="JX2" s="37"/>
      <c r="JY2" s="37"/>
      <c r="JZ2" s="37"/>
      <c r="KA2" s="37"/>
      <c r="KB2" s="37"/>
      <c r="KC2" s="37"/>
      <c r="KD2" s="37"/>
      <c r="KE2" s="37"/>
      <c r="KF2" s="37"/>
      <c r="KG2" s="37"/>
      <c r="KH2" s="37"/>
      <c r="KI2" s="37"/>
      <c r="KJ2" s="37"/>
      <c r="KK2" s="37"/>
      <c r="KL2" s="37"/>
      <c r="KM2" s="37"/>
      <c r="KN2" s="37"/>
      <c r="KO2" s="37"/>
      <c r="KP2" s="37"/>
      <c r="KQ2" s="37"/>
      <c r="KR2" s="37"/>
      <c r="KS2" s="37"/>
      <c r="KT2" s="37"/>
      <c r="KU2" s="37"/>
      <c r="KV2" s="37"/>
      <c r="KW2" s="37"/>
      <c r="KX2" s="37"/>
      <c r="KY2" s="37"/>
      <c r="KZ2" s="37"/>
      <c r="LA2" s="37"/>
      <c r="LB2" s="37"/>
      <c r="LC2" s="37"/>
      <c r="LD2" s="37"/>
      <c r="LE2" s="37"/>
      <c r="LF2" s="37"/>
      <c r="LG2" s="37"/>
      <c r="LH2" s="37"/>
      <c r="LI2" s="37"/>
      <c r="LJ2" s="37"/>
      <c r="LK2" s="37"/>
      <c r="LL2" s="37"/>
      <c r="LM2" s="37"/>
      <c r="LN2" s="37"/>
      <c r="LO2" s="37"/>
      <c r="LP2" s="37"/>
      <c r="LQ2" s="37"/>
      <c r="LR2" s="37"/>
      <c r="LS2" s="37"/>
      <c r="LT2" s="37"/>
      <c r="LU2" s="37"/>
      <c r="LV2" s="37"/>
      <c r="LW2" s="37"/>
      <c r="LX2" s="37"/>
      <c r="LY2" s="37"/>
      <c r="LZ2" s="37"/>
      <c r="MA2" s="37"/>
      <c r="MB2" s="37"/>
      <c r="MC2" s="37"/>
      <c r="MD2" s="37"/>
      <c r="ME2" s="37"/>
      <c r="MF2" s="37"/>
      <c r="MG2" s="37"/>
      <c r="MH2" s="37"/>
      <c r="MI2" s="37"/>
      <c r="MJ2" s="37"/>
      <c r="MK2" s="37"/>
      <c r="ML2" s="37"/>
      <c r="MM2" s="37"/>
      <c r="MN2" s="37"/>
      <c r="MO2" s="37"/>
      <c r="MP2" s="37"/>
      <c r="MQ2" s="37"/>
      <c r="MR2" s="37"/>
      <c r="MS2" s="37"/>
      <c r="MT2" s="37"/>
      <c r="MU2" s="37"/>
      <c r="MV2" s="37"/>
      <c r="MW2" s="37"/>
      <c r="MX2" s="37"/>
      <c r="MY2" s="37"/>
      <c r="MZ2" s="37"/>
      <c r="NA2" s="37"/>
      <c r="NB2" s="37"/>
      <c r="NC2" s="37"/>
      <c r="ND2" s="37"/>
      <c r="NE2" s="37"/>
      <c r="NF2" s="37"/>
      <c r="NG2" s="37"/>
      <c r="NH2" s="37"/>
      <c r="NI2" s="37"/>
      <c r="NJ2" s="37"/>
      <c r="NK2" s="37"/>
      <c r="NL2" s="37"/>
      <c r="NM2" s="37"/>
      <c r="NN2" s="37"/>
      <c r="NO2" s="37"/>
      <c r="NP2" s="37"/>
      <c r="NQ2" s="37"/>
      <c r="NR2" s="37"/>
      <c r="NS2" s="37"/>
      <c r="NT2" s="37"/>
      <c r="NU2" s="37"/>
      <c r="NV2" s="37"/>
      <c r="NW2" s="37"/>
      <c r="NX2" s="37"/>
      <c r="NY2" s="37"/>
      <c r="NZ2" s="37"/>
      <c r="OA2" s="37"/>
      <c r="OB2" s="37"/>
      <c r="OC2" s="37"/>
      <c r="OD2" s="37"/>
      <c r="OE2" s="37"/>
      <c r="OF2" s="37"/>
      <c r="OG2" s="37"/>
      <c r="OH2" s="37"/>
      <c r="OI2" s="37"/>
      <c r="OJ2" s="37"/>
      <c r="OK2" s="37"/>
      <c r="OL2" s="37"/>
      <c r="OM2" s="37"/>
      <c r="ON2" s="37"/>
      <c r="OO2" s="37"/>
      <c r="OP2" s="37"/>
      <c r="OQ2" s="37"/>
      <c r="OR2" s="37"/>
      <c r="OS2" s="37"/>
      <c r="OT2" s="37"/>
      <c r="OU2" s="37"/>
      <c r="OV2" s="37"/>
      <c r="OW2" s="37"/>
      <c r="OX2" s="37"/>
      <c r="OY2" s="37"/>
    </row>
    <row r="3" spans="1:415" ht="51" customHeight="1">
      <c r="A3" s="36"/>
      <c r="B3" s="272" t="s">
        <v>432</v>
      </c>
      <c r="C3" s="273"/>
      <c r="D3" s="36"/>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c r="HS3" s="37"/>
      <c r="HT3" s="37"/>
      <c r="HU3" s="37"/>
      <c r="HV3" s="37"/>
      <c r="HW3" s="37"/>
      <c r="HX3" s="37"/>
      <c r="HY3" s="37"/>
      <c r="HZ3" s="37"/>
      <c r="IA3" s="37"/>
      <c r="IB3" s="37"/>
      <c r="IC3" s="37"/>
      <c r="ID3" s="37"/>
      <c r="IE3" s="37"/>
      <c r="IF3" s="37"/>
      <c r="IG3" s="37"/>
      <c r="IH3" s="37"/>
      <c r="II3" s="37"/>
      <c r="IJ3" s="37"/>
      <c r="IK3" s="37"/>
      <c r="IL3" s="37"/>
      <c r="IM3" s="37"/>
      <c r="IN3" s="37"/>
      <c r="IO3" s="37"/>
      <c r="IP3" s="37"/>
      <c r="IQ3" s="37"/>
      <c r="IR3" s="37"/>
      <c r="IS3" s="37"/>
      <c r="IT3" s="37"/>
      <c r="IU3" s="37"/>
      <c r="IV3" s="37"/>
      <c r="IW3" s="37"/>
      <c r="IX3" s="37"/>
      <c r="IY3" s="37"/>
      <c r="IZ3" s="37"/>
      <c r="JA3" s="37"/>
      <c r="JB3" s="37"/>
      <c r="JC3" s="37"/>
      <c r="JD3" s="37"/>
      <c r="JE3" s="37"/>
      <c r="JF3" s="37"/>
      <c r="JG3" s="37"/>
      <c r="JH3" s="37"/>
      <c r="JI3" s="37"/>
      <c r="JJ3" s="37"/>
      <c r="JK3" s="37"/>
      <c r="JL3" s="37"/>
      <c r="JM3" s="37"/>
      <c r="JN3" s="37"/>
      <c r="JO3" s="37"/>
      <c r="JP3" s="37"/>
      <c r="JQ3" s="37"/>
      <c r="JR3" s="37"/>
      <c r="JS3" s="37"/>
      <c r="JT3" s="37"/>
      <c r="JU3" s="37"/>
      <c r="JV3" s="37"/>
      <c r="JW3" s="37"/>
      <c r="JX3" s="37"/>
      <c r="JY3" s="37"/>
      <c r="JZ3" s="37"/>
      <c r="KA3" s="37"/>
      <c r="KB3" s="37"/>
      <c r="KC3" s="37"/>
      <c r="KD3" s="37"/>
      <c r="KE3" s="37"/>
      <c r="KF3" s="37"/>
      <c r="KG3" s="37"/>
      <c r="KH3" s="37"/>
      <c r="KI3" s="37"/>
      <c r="KJ3" s="37"/>
      <c r="KK3" s="37"/>
      <c r="KL3" s="37"/>
      <c r="KM3" s="37"/>
      <c r="KN3" s="37"/>
      <c r="KO3" s="37"/>
      <c r="KP3" s="37"/>
      <c r="KQ3" s="37"/>
      <c r="KR3" s="37"/>
      <c r="KS3" s="37"/>
      <c r="KT3" s="37"/>
      <c r="KU3" s="37"/>
      <c r="KV3" s="37"/>
      <c r="KW3" s="37"/>
      <c r="KX3" s="37"/>
      <c r="KY3" s="37"/>
      <c r="KZ3" s="37"/>
      <c r="LA3" s="37"/>
      <c r="LB3" s="37"/>
      <c r="LC3" s="37"/>
      <c r="LD3" s="37"/>
      <c r="LE3" s="37"/>
      <c r="LF3" s="37"/>
      <c r="LG3" s="37"/>
      <c r="LH3" s="37"/>
      <c r="LI3" s="37"/>
      <c r="LJ3" s="37"/>
      <c r="LK3" s="37"/>
      <c r="LL3" s="37"/>
      <c r="LM3" s="37"/>
      <c r="LN3" s="37"/>
      <c r="LO3" s="37"/>
      <c r="LP3" s="37"/>
      <c r="LQ3" s="37"/>
      <c r="LR3" s="37"/>
      <c r="LS3" s="37"/>
      <c r="LT3" s="37"/>
      <c r="LU3" s="37"/>
      <c r="LV3" s="37"/>
      <c r="LW3" s="37"/>
      <c r="LX3" s="37"/>
      <c r="LY3" s="37"/>
      <c r="LZ3" s="37"/>
      <c r="MA3" s="37"/>
      <c r="MB3" s="37"/>
      <c r="MC3" s="37"/>
      <c r="MD3" s="37"/>
      <c r="ME3" s="37"/>
      <c r="MF3" s="37"/>
      <c r="MG3" s="37"/>
      <c r="MH3" s="37"/>
      <c r="MI3" s="37"/>
      <c r="MJ3" s="37"/>
      <c r="MK3" s="37"/>
      <c r="ML3" s="37"/>
      <c r="MM3" s="37"/>
      <c r="MN3" s="37"/>
      <c r="MO3" s="37"/>
      <c r="MP3" s="37"/>
      <c r="MQ3" s="37"/>
      <c r="MR3" s="37"/>
      <c r="MS3" s="37"/>
      <c r="MT3" s="37"/>
      <c r="MU3" s="37"/>
      <c r="MV3" s="37"/>
      <c r="MW3" s="37"/>
      <c r="MX3" s="37"/>
      <c r="MY3" s="37"/>
      <c r="MZ3" s="37"/>
      <c r="NA3" s="37"/>
      <c r="NB3" s="37"/>
      <c r="NC3" s="37"/>
      <c r="ND3" s="37"/>
      <c r="NE3" s="37"/>
      <c r="NF3" s="37"/>
      <c r="NG3" s="37"/>
      <c r="NH3" s="37"/>
      <c r="NI3" s="37"/>
      <c r="NJ3" s="37"/>
      <c r="NK3" s="37"/>
      <c r="NL3" s="37"/>
      <c r="NM3" s="37"/>
      <c r="NN3" s="37"/>
      <c r="NO3" s="37"/>
      <c r="NP3" s="37"/>
      <c r="NQ3" s="37"/>
      <c r="NR3" s="37"/>
      <c r="NS3" s="37"/>
      <c r="NT3" s="37"/>
      <c r="NU3" s="37"/>
      <c r="NV3" s="37"/>
      <c r="NW3" s="37"/>
      <c r="NX3" s="37"/>
      <c r="NY3" s="37"/>
      <c r="NZ3" s="37"/>
      <c r="OA3" s="37"/>
      <c r="OB3" s="37"/>
      <c r="OC3" s="37"/>
      <c r="OD3" s="37"/>
      <c r="OE3" s="37"/>
      <c r="OF3" s="37"/>
      <c r="OG3" s="37"/>
      <c r="OH3" s="37"/>
      <c r="OI3" s="37"/>
      <c r="OJ3" s="37"/>
      <c r="OK3" s="37"/>
      <c r="OL3" s="37"/>
      <c r="OM3" s="37"/>
      <c r="ON3" s="37"/>
      <c r="OO3" s="37"/>
      <c r="OP3" s="37"/>
      <c r="OQ3" s="37"/>
      <c r="OR3" s="37"/>
      <c r="OS3" s="37"/>
      <c r="OT3" s="37"/>
      <c r="OU3" s="37"/>
      <c r="OV3" s="37"/>
      <c r="OW3" s="37"/>
      <c r="OX3" s="37"/>
      <c r="OY3" s="37"/>
    </row>
    <row r="4" spans="1:415" s="43" customFormat="1" ht="15" customHeight="1">
      <c r="A4" s="39"/>
      <c r="B4" s="40" t="s">
        <v>433</v>
      </c>
      <c r="C4" s="41"/>
      <c r="D4" s="39"/>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c r="IW4" s="42"/>
      <c r="IX4" s="42"/>
      <c r="IY4" s="42"/>
      <c r="IZ4" s="42"/>
      <c r="JA4" s="42"/>
      <c r="JB4" s="42"/>
      <c r="JC4" s="42"/>
      <c r="JD4" s="42"/>
      <c r="JE4" s="42"/>
      <c r="JF4" s="42"/>
      <c r="JG4" s="42"/>
      <c r="JH4" s="42"/>
      <c r="JI4" s="42"/>
      <c r="JJ4" s="42"/>
      <c r="JK4" s="42"/>
      <c r="JL4" s="42"/>
      <c r="JM4" s="42"/>
      <c r="JN4" s="42"/>
      <c r="JO4" s="42"/>
      <c r="JP4" s="42"/>
      <c r="JQ4" s="42"/>
      <c r="JR4" s="42"/>
      <c r="JS4" s="42"/>
      <c r="JT4" s="42"/>
      <c r="JU4" s="42"/>
      <c r="JV4" s="42"/>
      <c r="JW4" s="42"/>
      <c r="JX4" s="42"/>
      <c r="JY4" s="42"/>
      <c r="JZ4" s="42"/>
      <c r="KA4" s="42"/>
      <c r="KB4" s="42"/>
      <c r="KC4" s="42"/>
      <c r="KD4" s="42"/>
      <c r="KE4" s="42"/>
      <c r="KF4" s="42"/>
      <c r="KG4" s="42"/>
      <c r="KH4" s="42"/>
      <c r="KI4" s="42"/>
      <c r="KJ4" s="42"/>
      <c r="KK4" s="42"/>
      <c r="KL4" s="42"/>
      <c r="KM4" s="42"/>
      <c r="KN4" s="42"/>
      <c r="KO4" s="42"/>
      <c r="KP4" s="42"/>
      <c r="KQ4" s="42"/>
      <c r="KR4" s="42"/>
      <c r="KS4" s="42"/>
      <c r="KT4" s="42"/>
      <c r="KU4" s="42"/>
      <c r="KV4" s="42"/>
      <c r="KW4" s="42"/>
      <c r="KX4" s="42"/>
      <c r="KY4" s="42"/>
      <c r="KZ4" s="42"/>
      <c r="LA4" s="42"/>
      <c r="LB4" s="42"/>
      <c r="LC4" s="42"/>
      <c r="LD4" s="42"/>
      <c r="LE4" s="42"/>
      <c r="LF4" s="42"/>
      <c r="LG4" s="42"/>
      <c r="LH4" s="42"/>
      <c r="LI4" s="42"/>
      <c r="LJ4" s="42"/>
      <c r="LK4" s="42"/>
      <c r="LL4" s="42"/>
      <c r="LM4" s="42"/>
      <c r="LN4" s="42"/>
      <c r="LO4" s="42"/>
      <c r="LP4" s="42"/>
      <c r="LQ4" s="42"/>
      <c r="LR4" s="42"/>
      <c r="LS4" s="42"/>
      <c r="LT4" s="42"/>
      <c r="LU4" s="42"/>
      <c r="LV4" s="42"/>
      <c r="LW4" s="42"/>
      <c r="LX4" s="42"/>
      <c r="LY4" s="42"/>
      <c r="LZ4" s="42"/>
      <c r="MA4" s="42"/>
      <c r="MB4" s="42"/>
      <c r="MC4" s="42"/>
      <c r="MD4" s="42"/>
      <c r="ME4" s="42"/>
      <c r="MF4" s="42"/>
      <c r="MG4" s="42"/>
      <c r="MH4" s="42"/>
      <c r="MI4" s="42"/>
      <c r="MJ4" s="42"/>
      <c r="MK4" s="42"/>
      <c r="ML4" s="42"/>
      <c r="MM4" s="42"/>
      <c r="MN4" s="42"/>
      <c r="MO4" s="42"/>
      <c r="MP4" s="42"/>
      <c r="MQ4" s="42"/>
      <c r="MR4" s="42"/>
      <c r="MS4" s="42"/>
      <c r="MT4" s="42"/>
      <c r="MU4" s="42"/>
      <c r="MV4" s="42"/>
      <c r="MW4" s="42"/>
      <c r="MX4" s="42"/>
      <c r="MY4" s="42"/>
      <c r="MZ4" s="42"/>
      <c r="NA4" s="42"/>
      <c r="NB4" s="42"/>
      <c r="NC4" s="42"/>
      <c r="ND4" s="42"/>
      <c r="NE4" s="42"/>
      <c r="NF4" s="42"/>
      <c r="NG4" s="42"/>
      <c r="NH4" s="42"/>
      <c r="NI4" s="42"/>
      <c r="NJ4" s="42"/>
      <c r="NK4" s="42"/>
      <c r="NL4" s="42"/>
      <c r="NM4" s="42"/>
      <c r="NN4" s="42"/>
      <c r="NO4" s="42"/>
      <c r="NP4" s="42"/>
      <c r="NQ4" s="42"/>
      <c r="NR4" s="42"/>
      <c r="NS4" s="42"/>
      <c r="NT4" s="42"/>
      <c r="NU4" s="42"/>
      <c r="NV4" s="42"/>
      <c r="NW4" s="42"/>
      <c r="NX4" s="42"/>
      <c r="NY4" s="42"/>
      <c r="NZ4" s="42"/>
      <c r="OA4" s="42"/>
      <c r="OB4" s="42"/>
      <c r="OC4" s="42"/>
      <c r="OD4" s="42"/>
      <c r="OE4" s="42"/>
      <c r="OF4" s="42"/>
      <c r="OG4" s="42"/>
      <c r="OH4" s="42"/>
      <c r="OI4" s="42"/>
      <c r="OJ4" s="42"/>
      <c r="OK4" s="42"/>
      <c r="OL4" s="42"/>
      <c r="OM4" s="42"/>
      <c r="ON4" s="42"/>
      <c r="OO4" s="42"/>
      <c r="OP4" s="42"/>
      <c r="OQ4" s="42"/>
      <c r="OR4" s="42"/>
      <c r="OS4" s="42"/>
      <c r="OT4" s="42"/>
      <c r="OU4" s="42"/>
      <c r="OV4" s="42"/>
      <c r="OW4" s="42"/>
      <c r="OX4" s="42"/>
      <c r="OY4" s="42"/>
    </row>
    <row r="5" spans="1:415" s="43" customFormat="1" ht="19.399999999999999" customHeight="1">
      <c r="A5" s="39"/>
      <c r="B5" s="45" t="s">
        <v>434</v>
      </c>
      <c r="C5" s="41"/>
      <c r="D5" s="44"/>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c r="JJ5" s="42"/>
      <c r="JK5" s="42"/>
      <c r="JL5" s="42"/>
      <c r="JM5" s="42"/>
      <c r="JN5" s="42"/>
      <c r="JO5" s="42"/>
      <c r="JP5" s="42"/>
      <c r="JQ5" s="42"/>
      <c r="JR5" s="42"/>
      <c r="JS5" s="42"/>
      <c r="JT5" s="42"/>
      <c r="JU5" s="42"/>
      <c r="JV5" s="42"/>
      <c r="JW5" s="42"/>
      <c r="JX5" s="42"/>
      <c r="JY5" s="42"/>
      <c r="JZ5" s="42"/>
      <c r="KA5" s="42"/>
      <c r="KB5" s="42"/>
      <c r="KC5" s="42"/>
      <c r="KD5" s="42"/>
      <c r="KE5" s="42"/>
      <c r="KF5" s="42"/>
      <c r="KG5" s="42"/>
      <c r="KH5" s="42"/>
      <c r="KI5" s="42"/>
      <c r="KJ5" s="42"/>
      <c r="KK5" s="42"/>
      <c r="KL5" s="42"/>
      <c r="KM5" s="42"/>
      <c r="KN5" s="42"/>
      <c r="KO5" s="42"/>
      <c r="KP5" s="42"/>
      <c r="KQ5" s="42"/>
      <c r="KR5" s="42"/>
      <c r="KS5" s="42"/>
      <c r="KT5" s="42"/>
      <c r="KU5" s="42"/>
      <c r="KV5" s="42"/>
      <c r="KW5" s="42"/>
      <c r="KX5" s="42"/>
      <c r="KY5" s="42"/>
      <c r="KZ5" s="42"/>
      <c r="LA5" s="42"/>
      <c r="LB5" s="42"/>
      <c r="LC5" s="42"/>
      <c r="LD5" s="42"/>
      <c r="LE5" s="42"/>
      <c r="LF5" s="42"/>
      <c r="LG5" s="42"/>
      <c r="LH5" s="42"/>
      <c r="LI5" s="42"/>
      <c r="LJ5" s="42"/>
      <c r="LK5" s="42"/>
      <c r="LL5" s="42"/>
      <c r="LM5" s="42"/>
      <c r="LN5" s="42"/>
      <c r="LO5" s="42"/>
      <c r="LP5" s="42"/>
      <c r="LQ5" s="42"/>
      <c r="LR5" s="42"/>
      <c r="LS5" s="42"/>
      <c r="LT5" s="42"/>
      <c r="LU5" s="42"/>
      <c r="LV5" s="42"/>
      <c r="LW5" s="42"/>
      <c r="LX5" s="42"/>
      <c r="LY5" s="42"/>
      <c r="LZ5" s="42"/>
      <c r="MA5" s="42"/>
      <c r="MB5" s="42"/>
      <c r="MC5" s="42"/>
      <c r="MD5" s="42"/>
      <c r="ME5" s="42"/>
      <c r="MF5" s="42"/>
      <c r="MG5" s="42"/>
      <c r="MH5" s="42"/>
      <c r="MI5" s="42"/>
      <c r="MJ5" s="42"/>
      <c r="MK5" s="42"/>
      <c r="ML5" s="42"/>
      <c r="MM5" s="42"/>
      <c r="MN5" s="42"/>
      <c r="MO5" s="42"/>
      <c r="MP5" s="42"/>
      <c r="MQ5" s="42"/>
      <c r="MR5" s="42"/>
      <c r="MS5" s="42"/>
      <c r="MT5" s="42"/>
      <c r="MU5" s="42"/>
      <c r="MV5" s="42"/>
      <c r="MW5" s="42"/>
      <c r="MX5" s="42"/>
      <c r="MY5" s="42"/>
      <c r="MZ5" s="42"/>
      <c r="NA5" s="42"/>
      <c r="NB5" s="42"/>
      <c r="NC5" s="42"/>
      <c r="ND5" s="42"/>
      <c r="NE5" s="42"/>
      <c r="NF5" s="42"/>
      <c r="NG5" s="42"/>
      <c r="NH5" s="42"/>
      <c r="NI5" s="42"/>
      <c r="NJ5" s="42"/>
      <c r="NK5" s="42"/>
      <c r="NL5" s="42"/>
      <c r="NM5" s="42"/>
      <c r="NN5" s="42"/>
      <c r="NO5" s="42"/>
      <c r="NP5" s="42"/>
      <c r="NQ5" s="42"/>
      <c r="NR5" s="42"/>
      <c r="NS5" s="42"/>
      <c r="NT5" s="42"/>
      <c r="NU5" s="42"/>
      <c r="NV5" s="42"/>
      <c r="NW5" s="42"/>
      <c r="NX5" s="42"/>
      <c r="NY5" s="42"/>
      <c r="NZ5" s="42"/>
      <c r="OA5" s="42"/>
      <c r="OB5" s="42"/>
      <c r="OC5" s="42"/>
      <c r="OD5" s="42"/>
      <c r="OE5" s="42"/>
      <c r="OF5" s="42"/>
      <c r="OG5" s="42"/>
      <c r="OH5" s="42"/>
      <c r="OI5" s="42"/>
      <c r="OJ5" s="42"/>
      <c r="OK5" s="42"/>
      <c r="OL5" s="42"/>
      <c r="OM5" s="42"/>
      <c r="ON5" s="42"/>
      <c r="OO5" s="42"/>
      <c r="OP5" s="42"/>
      <c r="OQ5" s="42"/>
      <c r="OR5" s="42"/>
      <c r="OS5" s="42"/>
      <c r="OT5" s="42"/>
      <c r="OU5" s="42"/>
      <c r="OV5" s="42"/>
      <c r="OW5" s="42"/>
      <c r="OX5" s="42"/>
      <c r="OY5" s="42"/>
    </row>
    <row r="6" spans="1:415" s="43" customFormat="1" ht="36" customHeight="1">
      <c r="A6" s="39"/>
      <c r="B6" s="183" t="s">
        <v>435</v>
      </c>
      <c r="C6" s="184" t="s">
        <v>436</v>
      </c>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c r="IW6" s="42"/>
      <c r="IX6" s="42"/>
      <c r="IY6" s="42"/>
      <c r="IZ6" s="42"/>
      <c r="JA6" s="42"/>
      <c r="JB6" s="42"/>
      <c r="JC6" s="42"/>
      <c r="JD6" s="42"/>
      <c r="JE6" s="42"/>
      <c r="JF6" s="42"/>
      <c r="JG6" s="42"/>
      <c r="JH6" s="42"/>
      <c r="JI6" s="42"/>
      <c r="JJ6" s="42"/>
      <c r="JK6" s="42"/>
      <c r="JL6" s="42"/>
      <c r="JM6" s="42"/>
      <c r="JN6" s="42"/>
      <c r="JO6" s="42"/>
      <c r="JP6" s="42"/>
      <c r="JQ6" s="42"/>
      <c r="JR6" s="42"/>
      <c r="JS6" s="42"/>
      <c r="JT6" s="42"/>
      <c r="JU6" s="42"/>
      <c r="JV6" s="42"/>
      <c r="JW6" s="42"/>
      <c r="JX6" s="42"/>
      <c r="JY6" s="42"/>
      <c r="JZ6" s="42"/>
      <c r="KA6" s="42"/>
      <c r="KB6" s="42"/>
      <c r="KC6" s="42"/>
      <c r="KD6" s="42"/>
      <c r="KE6" s="42"/>
      <c r="KF6" s="42"/>
      <c r="KG6" s="42"/>
      <c r="KH6" s="42"/>
      <c r="KI6" s="42"/>
      <c r="KJ6" s="42"/>
      <c r="KK6" s="42"/>
      <c r="KL6" s="42"/>
      <c r="KM6" s="42"/>
      <c r="KN6" s="42"/>
      <c r="KO6" s="42"/>
      <c r="KP6" s="42"/>
      <c r="KQ6" s="42"/>
      <c r="KR6" s="42"/>
      <c r="KS6" s="42"/>
      <c r="KT6" s="42"/>
      <c r="KU6" s="42"/>
      <c r="KV6" s="42"/>
      <c r="KW6" s="42"/>
      <c r="KX6" s="42"/>
      <c r="KY6" s="42"/>
      <c r="KZ6" s="42"/>
      <c r="LA6" s="42"/>
      <c r="LB6" s="42"/>
      <c r="LC6" s="42"/>
      <c r="LD6" s="42"/>
      <c r="LE6" s="42"/>
      <c r="LF6" s="42"/>
      <c r="LG6" s="42"/>
      <c r="LH6" s="42"/>
      <c r="LI6" s="42"/>
      <c r="LJ6" s="42"/>
      <c r="LK6" s="42"/>
      <c r="LL6" s="42"/>
      <c r="LM6" s="42"/>
      <c r="LN6" s="42"/>
      <c r="LO6" s="42"/>
      <c r="LP6" s="42"/>
      <c r="LQ6" s="42"/>
      <c r="LR6" s="42"/>
      <c r="LS6" s="42"/>
      <c r="LT6" s="42"/>
      <c r="LU6" s="42"/>
      <c r="LV6" s="42"/>
      <c r="LW6" s="42"/>
      <c r="LX6" s="42"/>
      <c r="LY6" s="42"/>
      <c r="LZ6" s="42"/>
      <c r="MA6" s="42"/>
      <c r="MB6" s="42"/>
      <c r="MC6" s="42"/>
      <c r="MD6" s="42"/>
      <c r="ME6" s="42"/>
      <c r="MF6" s="42"/>
      <c r="MG6" s="42"/>
      <c r="MH6" s="42"/>
      <c r="MI6" s="42"/>
      <c r="MJ6" s="42"/>
      <c r="MK6" s="42"/>
      <c r="ML6" s="42"/>
      <c r="MM6" s="42"/>
      <c r="MN6" s="42"/>
      <c r="MO6" s="42"/>
      <c r="MP6" s="42"/>
      <c r="MQ6" s="42"/>
      <c r="MR6" s="42"/>
      <c r="MS6" s="42"/>
      <c r="MT6" s="42"/>
      <c r="MU6" s="42"/>
      <c r="MV6" s="42"/>
      <c r="MW6" s="42"/>
      <c r="MX6" s="42"/>
      <c r="MY6" s="42"/>
      <c r="MZ6" s="42"/>
      <c r="NA6" s="42"/>
      <c r="NB6" s="42"/>
      <c r="NC6" s="42"/>
      <c r="ND6" s="42"/>
      <c r="NE6" s="42"/>
      <c r="NF6" s="42"/>
      <c r="NG6" s="42"/>
      <c r="NH6" s="42"/>
      <c r="NI6" s="42"/>
      <c r="NJ6" s="42"/>
      <c r="NK6" s="42"/>
      <c r="NL6" s="42"/>
      <c r="NM6" s="42"/>
      <c r="NN6" s="42"/>
      <c r="NO6" s="42"/>
      <c r="NP6" s="42"/>
      <c r="NQ6" s="42"/>
      <c r="NR6" s="42"/>
      <c r="NS6" s="42"/>
      <c r="NT6" s="42"/>
      <c r="NU6" s="42"/>
      <c r="NV6" s="42"/>
      <c r="NW6" s="42"/>
      <c r="NX6" s="42"/>
      <c r="NY6" s="42"/>
      <c r="NZ6" s="42"/>
      <c r="OA6" s="42"/>
      <c r="OB6" s="42"/>
      <c r="OC6" s="42"/>
      <c r="OD6" s="42"/>
      <c r="OE6" s="42"/>
      <c r="OF6" s="42"/>
      <c r="OG6" s="42"/>
      <c r="OH6" s="42"/>
      <c r="OI6" s="42"/>
      <c r="OJ6" s="42"/>
      <c r="OK6" s="42"/>
      <c r="OL6" s="42"/>
      <c r="OM6" s="42"/>
      <c r="ON6" s="42"/>
      <c r="OO6" s="42"/>
      <c r="OP6" s="42"/>
      <c r="OQ6" s="42"/>
      <c r="OR6" s="42"/>
      <c r="OS6" s="42"/>
      <c r="OT6" s="42"/>
      <c r="OU6" s="42"/>
      <c r="OV6" s="42"/>
      <c r="OW6" s="42"/>
      <c r="OX6" s="42"/>
      <c r="OY6" s="42"/>
    </row>
    <row r="7" spans="1:415" s="43" customFormat="1" ht="80.150000000000006" customHeight="1">
      <c r="A7" s="39"/>
      <c r="B7" s="48" t="s">
        <v>437</v>
      </c>
      <c r="C7" s="185" t="s">
        <v>438</v>
      </c>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c r="IX7" s="42"/>
      <c r="IY7" s="42"/>
      <c r="IZ7" s="42"/>
      <c r="JA7" s="42"/>
      <c r="JB7" s="42"/>
      <c r="JC7" s="42"/>
      <c r="JD7" s="42"/>
      <c r="JE7" s="42"/>
      <c r="JF7" s="42"/>
      <c r="JG7" s="42"/>
      <c r="JH7" s="42"/>
      <c r="JI7" s="42"/>
      <c r="JJ7" s="42"/>
      <c r="JK7" s="42"/>
      <c r="JL7" s="42"/>
      <c r="JM7" s="42"/>
      <c r="JN7" s="42"/>
      <c r="JO7" s="42"/>
      <c r="JP7" s="42"/>
      <c r="JQ7" s="42"/>
      <c r="JR7" s="42"/>
      <c r="JS7" s="42"/>
      <c r="JT7" s="42"/>
      <c r="JU7" s="42"/>
      <c r="JV7" s="42"/>
      <c r="JW7" s="42"/>
      <c r="JX7" s="42"/>
      <c r="JY7" s="42"/>
      <c r="JZ7" s="42"/>
      <c r="KA7" s="42"/>
      <c r="KB7" s="42"/>
      <c r="KC7" s="42"/>
      <c r="KD7" s="42"/>
      <c r="KE7" s="42"/>
      <c r="KF7" s="42"/>
      <c r="KG7" s="42"/>
      <c r="KH7" s="42"/>
      <c r="KI7" s="42"/>
      <c r="KJ7" s="42"/>
      <c r="KK7" s="42"/>
      <c r="KL7" s="42"/>
      <c r="KM7" s="42"/>
      <c r="KN7" s="42"/>
      <c r="KO7" s="42"/>
      <c r="KP7" s="42"/>
      <c r="KQ7" s="42"/>
      <c r="KR7" s="42"/>
      <c r="KS7" s="42"/>
      <c r="KT7" s="42"/>
      <c r="KU7" s="42"/>
      <c r="KV7" s="42"/>
      <c r="KW7" s="42"/>
      <c r="KX7" s="42"/>
      <c r="KY7" s="42"/>
      <c r="KZ7" s="42"/>
      <c r="LA7" s="42"/>
      <c r="LB7" s="42"/>
      <c r="LC7" s="42"/>
      <c r="LD7" s="42"/>
      <c r="LE7" s="42"/>
      <c r="LF7" s="42"/>
      <c r="LG7" s="42"/>
      <c r="LH7" s="42"/>
      <c r="LI7" s="42"/>
      <c r="LJ7" s="42"/>
      <c r="LK7" s="42"/>
      <c r="LL7" s="42"/>
      <c r="LM7" s="42"/>
      <c r="LN7" s="42"/>
      <c r="LO7" s="42"/>
      <c r="LP7" s="42"/>
      <c r="LQ7" s="42"/>
      <c r="LR7" s="42"/>
      <c r="LS7" s="42"/>
      <c r="LT7" s="42"/>
      <c r="LU7" s="42"/>
      <c r="LV7" s="42"/>
      <c r="LW7" s="42"/>
      <c r="LX7" s="42"/>
      <c r="LY7" s="42"/>
      <c r="LZ7" s="42"/>
      <c r="MA7" s="42"/>
      <c r="MB7" s="42"/>
      <c r="MC7" s="42"/>
      <c r="MD7" s="42"/>
      <c r="ME7" s="42"/>
      <c r="MF7" s="42"/>
      <c r="MG7" s="42"/>
      <c r="MH7" s="42"/>
      <c r="MI7" s="42"/>
      <c r="MJ7" s="42"/>
      <c r="MK7" s="42"/>
      <c r="ML7" s="42"/>
      <c r="MM7" s="42"/>
      <c r="MN7" s="42"/>
      <c r="MO7" s="42"/>
      <c r="MP7" s="42"/>
      <c r="MQ7" s="42"/>
      <c r="MR7" s="42"/>
      <c r="MS7" s="42"/>
      <c r="MT7" s="42"/>
      <c r="MU7" s="42"/>
      <c r="MV7" s="42"/>
      <c r="MW7" s="42"/>
      <c r="MX7" s="42"/>
      <c r="MY7" s="42"/>
      <c r="MZ7" s="42"/>
      <c r="NA7" s="42"/>
      <c r="NB7" s="42"/>
      <c r="NC7" s="42"/>
      <c r="ND7" s="42"/>
      <c r="NE7" s="42"/>
      <c r="NF7" s="42"/>
      <c r="NG7" s="42"/>
      <c r="NH7" s="42"/>
      <c r="NI7" s="42"/>
      <c r="NJ7" s="42"/>
      <c r="NK7" s="42"/>
      <c r="NL7" s="42"/>
      <c r="NM7" s="42"/>
      <c r="NN7" s="42"/>
      <c r="NO7" s="42"/>
      <c r="NP7" s="42"/>
      <c r="NQ7" s="42"/>
      <c r="NR7" s="42"/>
      <c r="NS7" s="42"/>
      <c r="NT7" s="42"/>
      <c r="NU7" s="42"/>
      <c r="NV7" s="42"/>
      <c r="NW7" s="42"/>
      <c r="NX7" s="42"/>
      <c r="NY7" s="42"/>
      <c r="NZ7" s="42"/>
      <c r="OA7" s="42"/>
      <c r="OB7" s="42"/>
      <c r="OC7" s="42"/>
      <c r="OD7" s="42"/>
      <c r="OE7" s="42"/>
      <c r="OF7" s="42"/>
      <c r="OG7" s="42"/>
      <c r="OH7" s="42"/>
      <c r="OI7" s="42"/>
      <c r="OJ7" s="42"/>
      <c r="OK7" s="42"/>
      <c r="OL7" s="42"/>
      <c r="OM7" s="42"/>
      <c r="ON7" s="42"/>
      <c r="OO7" s="42"/>
      <c r="OP7" s="42"/>
      <c r="OQ7" s="42"/>
      <c r="OR7" s="42"/>
      <c r="OS7" s="42"/>
      <c r="OT7" s="42"/>
      <c r="OU7" s="42"/>
      <c r="OV7" s="42"/>
      <c r="OW7" s="42"/>
      <c r="OX7" s="42"/>
    </row>
    <row r="8" spans="1:415" ht="29">
      <c r="A8" s="36"/>
      <c r="B8" s="48" t="s">
        <v>439</v>
      </c>
      <c r="C8" s="55" t="s">
        <v>440</v>
      </c>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c r="IO8" s="37"/>
      <c r="IP8" s="37"/>
      <c r="IQ8" s="37"/>
      <c r="IR8" s="37"/>
      <c r="IS8" s="37"/>
      <c r="IT8" s="37"/>
      <c r="IU8" s="37"/>
      <c r="IV8" s="37"/>
      <c r="IW8" s="37"/>
      <c r="IX8" s="37"/>
      <c r="IY8" s="37"/>
      <c r="IZ8" s="37"/>
      <c r="JA8" s="37"/>
      <c r="JB8" s="37"/>
      <c r="JC8" s="37"/>
      <c r="JD8" s="37"/>
      <c r="JE8" s="37"/>
      <c r="JF8" s="37"/>
      <c r="JG8" s="37"/>
      <c r="JH8" s="37"/>
      <c r="JI8" s="37"/>
      <c r="JJ8" s="37"/>
      <c r="JK8" s="37"/>
      <c r="JL8" s="37"/>
      <c r="JM8" s="37"/>
      <c r="JN8" s="37"/>
      <c r="JO8" s="37"/>
      <c r="JP8" s="37"/>
      <c r="JQ8" s="37"/>
      <c r="JR8" s="37"/>
      <c r="JS8" s="37"/>
      <c r="JT8" s="37"/>
      <c r="JU8" s="37"/>
      <c r="JV8" s="37"/>
      <c r="JW8" s="37"/>
      <c r="JX8" s="37"/>
      <c r="JY8" s="37"/>
      <c r="JZ8" s="37"/>
      <c r="KA8" s="37"/>
      <c r="KB8" s="37"/>
      <c r="KC8" s="37"/>
      <c r="KD8" s="37"/>
      <c r="KE8" s="37"/>
      <c r="KF8" s="37"/>
      <c r="KG8" s="37"/>
      <c r="KH8" s="37"/>
      <c r="KI8" s="37"/>
      <c r="KJ8" s="37"/>
      <c r="KK8" s="37"/>
      <c r="KL8" s="37"/>
      <c r="KM8" s="37"/>
      <c r="KN8" s="37"/>
      <c r="KO8" s="37"/>
      <c r="KP8" s="37"/>
      <c r="KQ8" s="37"/>
      <c r="KR8" s="37"/>
      <c r="KS8" s="37"/>
      <c r="KT8" s="37"/>
      <c r="KU8" s="37"/>
      <c r="KV8" s="37"/>
      <c r="KW8" s="37"/>
      <c r="KX8" s="37"/>
      <c r="KY8" s="37"/>
      <c r="KZ8" s="37"/>
      <c r="LA8" s="37"/>
      <c r="LB8" s="37"/>
      <c r="LC8" s="37"/>
      <c r="LD8" s="37"/>
      <c r="LE8" s="37"/>
      <c r="LF8" s="37"/>
      <c r="LG8" s="37"/>
      <c r="LH8" s="37"/>
      <c r="LI8" s="37"/>
      <c r="LJ8" s="37"/>
      <c r="LK8" s="37"/>
      <c r="LL8" s="37"/>
      <c r="LM8" s="37"/>
      <c r="LN8" s="37"/>
      <c r="LO8" s="37"/>
      <c r="LP8" s="37"/>
      <c r="LQ8" s="37"/>
      <c r="LR8" s="37"/>
      <c r="LS8" s="37"/>
      <c r="LT8" s="37"/>
      <c r="LU8" s="37"/>
      <c r="LV8" s="37"/>
      <c r="LW8" s="37"/>
      <c r="LX8" s="37"/>
      <c r="LY8" s="37"/>
      <c r="LZ8" s="37"/>
      <c r="MA8" s="37"/>
      <c r="MB8" s="37"/>
      <c r="MC8" s="37"/>
      <c r="MD8" s="37"/>
      <c r="ME8" s="37"/>
      <c r="MF8" s="37"/>
      <c r="MG8" s="37"/>
      <c r="MH8" s="37"/>
      <c r="MI8" s="37"/>
      <c r="MJ8" s="37"/>
      <c r="MK8" s="37"/>
      <c r="ML8" s="37"/>
      <c r="MM8" s="37"/>
      <c r="MN8" s="37"/>
      <c r="MO8" s="37"/>
      <c r="MP8" s="37"/>
      <c r="MQ8" s="37"/>
      <c r="MR8" s="37"/>
      <c r="MS8" s="37"/>
      <c r="MT8" s="37"/>
      <c r="MU8" s="37"/>
      <c r="MV8" s="37"/>
      <c r="MW8" s="37"/>
      <c r="MX8" s="37"/>
      <c r="MY8" s="37"/>
      <c r="MZ8" s="37"/>
      <c r="NA8" s="37"/>
      <c r="NB8" s="37"/>
      <c r="NC8" s="37"/>
      <c r="ND8" s="37"/>
      <c r="NE8" s="37"/>
      <c r="NF8" s="37"/>
      <c r="NG8" s="37"/>
      <c r="NH8" s="37"/>
      <c r="NI8" s="37"/>
      <c r="NJ8" s="37"/>
      <c r="NK8" s="37"/>
      <c r="NL8" s="37"/>
      <c r="NM8" s="37"/>
      <c r="NN8" s="37"/>
      <c r="NO8" s="37"/>
      <c r="NP8" s="37"/>
      <c r="NQ8" s="37"/>
      <c r="NR8" s="37"/>
      <c r="NS8" s="37"/>
      <c r="NT8" s="37"/>
      <c r="NU8" s="37"/>
      <c r="NV8" s="37"/>
      <c r="NW8" s="37"/>
      <c r="NX8" s="37"/>
      <c r="NY8" s="37"/>
      <c r="NZ8" s="37"/>
      <c r="OA8" s="37"/>
      <c r="OB8" s="37"/>
      <c r="OC8" s="37"/>
      <c r="OD8" s="37"/>
      <c r="OE8" s="37"/>
      <c r="OF8" s="37"/>
      <c r="OG8" s="37"/>
      <c r="OH8" s="37"/>
      <c r="OI8" s="37"/>
      <c r="OJ8" s="37"/>
      <c r="OK8" s="37"/>
      <c r="OL8" s="37"/>
      <c r="OM8" s="37"/>
      <c r="ON8" s="37"/>
      <c r="OO8" s="37"/>
      <c r="OP8" s="37"/>
      <c r="OQ8" s="37"/>
      <c r="OR8" s="37"/>
      <c r="OS8" s="37"/>
      <c r="OT8" s="37"/>
      <c r="OU8" s="37"/>
      <c r="OV8" s="37"/>
      <c r="OW8" s="37"/>
      <c r="OX8" s="37"/>
    </row>
    <row r="9" spans="1:415">
      <c r="A9" s="36"/>
      <c r="B9" s="48" t="s">
        <v>441</v>
      </c>
      <c r="C9" s="55" t="s">
        <v>442</v>
      </c>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c r="JJ9" s="37"/>
      <c r="JK9" s="37"/>
      <c r="JL9" s="37"/>
      <c r="JM9" s="37"/>
      <c r="JN9" s="37"/>
      <c r="JO9" s="37"/>
      <c r="JP9" s="37"/>
      <c r="JQ9" s="37"/>
      <c r="JR9" s="37"/>
      <c r="JS9" s="37"/>
      <c r="JT9" s="37"/>
      <c r="JU9" s="37"/>
      <c r="JV9" s="37"/>
      <c r="JW9" s="37"/>
      <c r="JX9" s="37"/>
      <c r="JY9" s="37"/>
      <c r="JZ9" s="37"/>
      <c r="KA9" s="37"/>
      <c r="KB9" s="37"/>
      <c r="KC9" s="37"/>
      <c r="KD9" s="37"/>
      <c r="KE9" s="37"/>
      <c r="KF9" s="37"/>
      <c r="KG9" s="37"/>
      <c r="KH9" s="37"/>
      <c r="KI9" s="37"/>
      <c r="KJ9" s="37"/>
      <c r="KK9" s="37"/>
      <c r="KL9" s="37"/>
      <c r="KM9" s="37"/>
      <c r="KN9" s="37"/>
      <c r="KO9" s="37"/>
      <c r="KP9" s="37"/>
      <c r="KQ9" s="37"/>
      <c r="KR9" s="37"/>
      <c r="KS9" s="37"/>
      <c r="KT9" s="37"/>
      <c r="KU9" s="37"/>
      <c r="KV9" s="37"/>
      <c r="KW9" s="37"/>
      <c r="KX9" s="37"/>
      <c r="KY9" s="37"/>
      <c r="KZ9" s="37"/>
      <c r="LA9" s="37"/>
      <c r="LB9" s="37"/>
      <c r="LC9" s="37"/>
      <c r="LD9" s="37"/>
      <c r="LE9" s="37"/>
      <c r="LF9" s="37"/>
      <c r="LG9" s="37"/>
      <c r="LH9" s="37"/>
      <c r="LI9" s="37"/>
      <c r="LJ9" s="37"/>
      <c r="LK9" s="37"/>
      <c r="LL9" s="37"/>
      <c r="LM9" s="37"/>
      <c r="LN9" s="37"/>
      <c r="LO9" s="37"/>
      <c r="LP9" s="37"/>
      <c r="LQ9" s="37"/>
      <c r="LR9" s="37"/>
      <c r="LS9" s="37"/>
      <c r="LT9" s="37"/>
      <c r="LU9" s="37"/>
      <c r="LV9" s="37"/>
      <c r="LW9" s="37"/>
      <c r="LX9" s="37"/>
      <c r="LY9" s="37"/>
      <c r="LZ9" s="37"/>
      <c r="MA9" s="37"/>
      <c r="MB9" s="37"/>
      <c r="MC9" s="37"/>
      <c r="MD9" s="37"/>
      <c r="ME9" s="37"/>
      <c r="MF9" s="37"/>
      <c r="MG9" s="37"/>
      <c r="MH9" s="37"/>
      <c r="MI9" s="37"/>
      <c r="MJ9" s="37"/>
      <c r="MK9" s="37"/>
      <c r="ML9" s="37"/>
      <c r="MM9" s="37"/>
      <c r="MN9" s="37"/>
      <c r="MO9" s="37"/>
      <c r="MP9" s="37"/>
      <c r="MQ9" s="37"/>
      <c r="MR9" s="37"/>
      <c r="MS9" s="37"/>
      <c r="MT9" s="37"/>
      <c r="MU9" s="37"/>
      <c r="MV9" s="37"/>
      <c r="MW9" s="37"/>
      <c r="MX9" s="37"/>
      <c r="MY9" s="37"/>
      <c r="MZ9" s="37"/>
      <c r="NA9" s="37"/>
      <c r="NB9" s="37"/>
      <c r="NC9" s="37"/>
      <c r="ND9" s="37"/>
      <c r="NE9" s="37"/>
      <c r="NF9" s="37"/>
      <c r="NG9" s="37"/>
      <c r="NH9" s="37"/>
      <c r="NI9" s="37"/>
      <c r="NJ9" s="37"/>
      <c r="NK9" s="37"/>
      <c r="NL9" s="37"/>
      <c r="NM9" s="37"/>
      <c r="NN9" s="37"/>
      <c r="NO9" s="37"/>
      <c r="NP9" s="37"/>
      <c r="NQ9" s="37"/>
      <c r="NR9" s="37"/>
      <c r="NS9" s="37"/>
      <c r="NT9" s="37"/>
      <c r="NU9" s="37"/>
      <c r="NV9" s="37"/>
      <c r="NW9" s="37"/>
      <c r="NX9" s="37"/>
      <c r="NY9" s="37"/>
      <c r="NZ9" s="37"/>
      <c r="OA9" s="37"/>
      <c r="OB9" s="37"/>
      <c r="OC9" s="37"/>
      <c r="OD9" s="37"/>
      <c r="OE9" s="37"/>
      <c r="OF9" s="37"/>
      <c r="OG9" s="37"/>
      <c r="OH9" s="37"/>
      <c r="OI9" s="37"/>
      <c r="OJ9" s="37"/>
      <c r="OK9" s="37"/>
      <c r="OL9" s="37"/>
      <c r="OM9" s="37"/>
      <c r="ON9" s="37"/>
      <c r="OO9" s="37"/>
      <c r="OP9" s="37"/>
      <c r="OQ9" s="37"/>
      <c r="OR9" s="37"/>
      <c r="OS9" s="37"/>
      <c r="OT9" s="37"/>
      <c r="OU9" s="37"/>
      <c r="OV9" s="37"/>
      <c r="OW9" s="37"/>
      <c r="OX9" s="37"/>
    </row>
    <row r="10" spans="1:415" ht="23.75" customHeight="1">
      <c r="A10" s="36"/>
      <c r="B10" s="183" t="s">
        <v>443</v>
      </c>
      <c r="C10" s="184"/>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row>
    <row r="11" spans="1:415" ht="49.5" customHeight="1">
      <c r="A11" s="36"/>
      <c r="B11" s="215" t="s">
        <v>444</v>
      </c>
      <c r="C11" s="214" t="s">
        <v>445</v>
      </c>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c r="IO11" s="37"/>
      <c r="IP11" s="37"/>
      <c r="IQ11" s="37"/>
      <c r="IR11" s="37"/>
      <c r="IS11" s="37"/>
      <c r="IT11" s="37"/>
      <c r="IU11" s="37"/>
      <c r="IV11" s="37"/>
      <c r="IW11" s="37"/>
      <c r="IX11" s="37"/>
      <c r="IY11" s="37"/>
      <c r="IZ11" s="37"/>
      <c r="JA11" s="37"/>
      <c r="JB11" s="37"/>
      <c r="JC11" s="37"/>
      <c r="JD11" s="37"/>
      <c r="JE11" s="37"/>
      <c r="JF11" s="37"/>
      <c r="JG11" s="37"/>
      <c r="JH11" s="37"/>
      <c r="JI11" s="37"/>
      <c r="JJ11" s="37"/>
      <c r="JK11" s="37"/>
      <c r="JL11" s="37"/>
      <c r="JM11" s="37"/>
      <c r="JN11" s="37"/>
      <c r="JO11" s="37"/>
      <c r="JP11" s="37"/>
      <c r="JQ11" s="37"/>
      <c r="JR11" s="37"/>
      <c r="JS11" s="37"/>
      <c r="JT11" s="37"/>
      <c r="JU11" s="37"/>
      <c r="JV11" s="37"/>
      <c r="JW11" s="37"/>
      <c r="JX11" s="37"/>
      <c r="JY11" s="37"/>
      <c r="JZ11" s="37"/>
      <c r="KA11" s="37"/>
      <c r="KB11" s="37"/>
      <c r="KC11" s="37"/>
      <c r="KD11" s="37"/>
      <c r="KE11" s="37"/>
      <c r="KF11" s="37"/>
      <c r="KG11" s="37"/>
      <c r="KH11" s="37"/>
      <c r="KI11" s="37"/>
      <c r="KJ11" s="37"/>
      <c r="KK11" s="37"/>
      <c r="KL11" s="37"/>
      <c r="KM11" s="37"/>
      <c r="KN11" s="37"/>
      <c r="KO11" s="37"/>
      <c r="KP11" s="37"/>
      <c r="KQ11" s="37"/>
      <c r="KR11" s="37"/>
      <c r="KS11" s="37"/>
      <c r="KT11" s="37"/>
      <c r="KU11" s="37"/>
      <c r="KV11" s="37"/>
      <c r="KW11" s="37"/>
      <c r="KX11" s="37"/>
      <c r="KY11" s="37"/>
      <c r="KZ11" s="37"/>
      <c r="LA11" s="37"/>
      <c r="LB11" s="37"/>
      <c r="LC11" s="37"/>
      <c r="LD11" s="37"/>
      <c r="LE11" s="37"/>
      <c r="LF11" s="37"/>
      <c r="LG11" s="37"/>
      <c r="LH11" s="37"/>
      <c r="LI11" s="37"/>
      <c r="LJ11" s="37"/>
      <c r="LK11" s="37"/>
      <c r="LL11" s="37"/>
      <c r="LM11" s="37"/>
      <c r="LN11" s="37"/>
      <c r="LO11" s="37"/>
      <c r="LP11" s="37"/>
      <c r="LQ11" s="37"/>
      <c r="LR11" s="37"/>
      <c r="LS11" s="37"/>
      <c r="LT11" s="37"/>
      <c r="LU11" s="37"/>
      <c r="LV11" s="37"/>
      <c r="LW11" s="37"/>
      <c r="LX11" s="37"/>
      <c r="LY11" s="37"/>
      <c r="LZ11" s="37"/>
      <c r="MA11" s="37"/>
      <c r="MB11" s="37"/>
      <c r="MC11" s="37"/>
      <c r="MD11" s="37"/>
      <c r="ME11" s="37"/>
      <c r="MF11" s="37"/>
      <c r="MG11" s="37"/>
      <c r="MH11" s="37"/>
      <c r="MI11" s="37"/>
      <c r="MJ11" s="37"/>
      <c r="MK11" s="37"/>
      <c r="ML11" s="37"/>
      <c r="MM11" s="37"/>
      <c r="MN11" s="37"/>
      <c r="MO11" s="37"/>
      <c r="MP11" s="37"/>
      <c r="MQ11" s="37"/>
      <c r="MR11" s="37"/>
      <c r="MS11" s="37"/>
      <c r="MT11" s="37"/>
      <c r="MU11" s="37"/>
      <c r="MV11" s="37"/>
      <c r="MW11" s="37"/>
      <c r="MX11" s="37"/>
      <c r="MY11" s="37"/>
      <c r="MZ11" s="37"/>
      <c r="NA11" s="37"/>
      <c r="NB11" s="37"/>
      <c r="NC11" s="37"/>
      <c r="ND11" s="37"/>
      <c r="NE11" s="37"/>
      <c r="NF11" s="37"/>
      <c r="NG11" s="37"/>
      <c r="NH11" s="37"/>
      <c r="NI11" s="37"/>
      <c r="NJ11" s="37"/>
      <c r="NK11" s="37"/>
      <c r="NL11" s="37"/>
      <c r="NM11" s="37"/>
      <c r="NN11" s="37"/>
      <c r="NO11" s="37"/>
      <c r="NP11" s="37"/>
      <c r="NQ11" s="37"/>
      <c r="NR11" s="37"/>
      <c r="NS11" s="37"/>
      <c r="NT11" s="37"/>
      <c r="NU11" s="37"/>
      <c r="NV11" s="37"/>
      <c r="NW11" s="37"/>
      <c r="NX11" s="37"/>
      <c r="NY11" s="37"/>
      <c r="NZ11" s="37"/>
      <c r="OA11" s="37"/>
      <c r="OB11" s="37"/>
      <c r="OC11" s="37"/>
      <c r="OD11" s="37"/>
      <c r="OE11" s="37"/>
      <c r="OF11" s="37"/>
      <c r="OG11" s="37"/>
      <c r="OH11" s="37"/>
      <c r="OI11" s="37"/>
      <c r="OJ11" s="37"/>
      <c r="OK11" s="37"/>
      <c r="OL11" s="37"/>
      <c r="OM11" s="37"/>
      <c r="ON11" s="37"/>
      <c r="OO11" s="37"/>
      <c r="OP11" s="37"/>
      <c r="OQ11" s="37"/>
      <c r="OR11" s="37"/>
      <c r="OS11" s="37"/>
      <c r="OT11" s="37"/>
      <c r="OU11" s="37"/>
      <c r="OV11" s="37"/>
      <c r="OW11" s="37"/>
      <c r="OX11" s="37"/>
    </row>
    <row r="12" spans="1:415" ht="130.5" customHeight="1">
      <c r="A12" s="36"/>
      <c r="B12" s="48" t="s">
        <v>446</v>
      </c>
      <c r="C12" s="55" t="s">
        <v>447</v>
      </c>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row>
    <row r="13" spans="1:415" ht="111.65" customHeight="1">
      <c r="A13" s="36"/>
      <c r="B13" s="48" t="s">
        <v>448</v>
      </c>
      <c r="C13" s="185" t="s">
        <v>449</v>
      </c>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c r="HT13" s="37"/>
      <c r="HU13" s="37"/>
      <c r="HV13" s="37"/>
      <c r="HW13" s="37"/>
      <c r="HX13" s="37"/>
      <c r="HY13" s="37"/>
      <c r="HZ13" s="37"/>
      <c r="IA13" s="37"/>
      <c r="IB13" s="37"/>
      <c r="IC13" s="37"/>
      <c r="ID13" s="37"/>
      <c r="IE13" s="37"/>
      <c r="IF13" s="37"/>
      <c r="IG13" s="37"/>
      <c r="IH13" s="37"/>
      <c r="II13" s="37"/>
      <c r="IJ13" s="37"/>
      <c r="IK13" s="37"/>
      <c r="IL13" s="37"/>
      <c r="IM13" s="37"/>
      <c r="IN13" s="37"/>
      <c r="IO13" s="37"/>
      <c r="IP13" s="37"/>
      <c r="IQ13" s="37"/>
      <c r="IR13" s="37"/>
      <c r="IS13" s="37"/>
      <c r="IT13" s="37"/>
      <c r="IU13" s="37"/>
      <c r="IV13" s="37"/>
      <c r="IW13" s="37"/>
      <c r="IX13" s="37"/>
      <c r="IY13" s="37"/>
      <c r="IZ13" s="37"/>
      <c r="JA13" s="37"/>
      <c r="JB13" s="37"/>
      <c r="JC13" s="37"/>
      <c r="JD13" s="37"/>
      <c r="JE13" s="37"/>
      <c r="JF13" s="37"/>
      <c r="JG13" s="37"/>
      <c r="JH13" s="37"/>
      <c r="JI13" s="37"/>
      <c r="JJ13" s="37"/>
      <c r="JK13" s="37"/>
      <c r="JL13" s="37"/>
      <c r="JM13" s="37"/>
      <c r="JN13" s="37"/>
      <c r="JO13" s="37"/>
      <c r="JP13" s="37"/>
      <c r="JQ13" s="37"/>
      <c r="JR13" s="37"/>
      <c r="JS13" s="37"/>
      <c r="JT13" s="37"/>
      <c r="JU13" s="37"/>
      <c r="JV13" s="37"/>
      <c r="JW13" s="37"/>
      <c r="JX13" s="37"/>
      <c r="JY13" s="37"/>
      <c r="JZ13" s="37"/>
      <c r="KA13" s="37"/>
      <c r="KB13" s="37"/>
      <c r="KC13" s="37"/>
      <c r="KD13" s="37"/>
      <c r="KE13" s="37"/>
      <c r="KF13" s="37"/>
      <c r="KG13" s="37"/>
      <c r="KH13" s="37"/>
      <c r="KI13" s="37"/>
      <c r="KJ13" s="37"/>
      <c r="KK13" s="37"/>
      <c r="KL13" s="37"/>
      <c r="KM13" s="37"/>
      <c r="KN13" s="37"/>
      <c r="KO13" s="37"/>
      <c r="KP13" s="37"/>
      <c r="KQ13" s="37"/>
      <c r="KR13" s="37"/>
      <c r="KS13" s="37"/>
      <c r="KT13" s="37"/>
      <c r="KU13" s="37"/>
      <c r="KV13" s="37"/>
      <c r="KW13" s="37"/>
      <c r="KX13" s="37"/>
      <c r="KY13" s="37"/>
      <c r="KZ13" s="37"/>
      <c r="LA13" s="37"/>
      <c r="LB13" s="37"/>
      <c r="LC13" s="37"/>
      <c r="LD13" s="37"/>
      <c r="LE13" s="37"/>
      <c r="LF13" s="37"/>
      <c r="LG13" s="37"/>
      <c r="LH13" s="37"/>
      <c r="LI13" s="37"/>
      <c r="LJ13" s="37"/>
      <c r="LK13" s="37"/>
      <c r="LL13" s="37"/>
      <c r="LM13" s="37"/>
      <c r="LN13" s="37"/>
      <c r="LO13" s="37"/>
      <c r="LP13" s="37"/>
      <c r="LQ13" s="37"/>
      <c r="LR13" s="37"/>
      <c r="LS13" s="37"/>
      <c r="LT13" s="37"/>
      <c r="LU13" s="37"/>
      <c r="LV13" s="37"/>
      <c r="LW13" s="37"/>
      <c r="LX13" s="37"/>
      <c r="LY13" s="37"/>
      <c r="LZ13" s="37"/>
      <c r="MA13" s="37"/>
      <c r="MB13" s="37"/>
      <c r="MC13" s="37"/>
      <c r="MD13" s="37"/>
      <c r="ME13" s="37"/>
      <c r="MF13" s="37"/>
      <c r="MG13" s="37"/>
      <c r="MH13" s="37"/>
      <c r="MI13" s="37"/>
      <c r="MJ13" s="37"/>
      <c r="MK13" s="37"/>
      <c r="ML13" s="37"/>
      <c r="MM13" s="37"/>
      <c r="MN13" s="37"/>
      <c r="MO13" s="37"/>
      <c r="MP13" s="37"/>
      <c r="MQ13" s="37"/>
      <c r="MR13" s="37"/>
      <c r="MS13" s="37"/>
      <c r="MT13" s="37"/>
      <c r="MU13" s="37"/>
      <c r="MV13" s="37"/>
      <c r="MW13" s="37"/>
      <c r="MX13" s="37"/>
      <c r="MY13" s="37"/>
      <c r="MZ13" s="37"/>
      <c r="NA13" s="37"/>
      <c r="NB13" s="37"/>
      <c r="NC13" s="37"/>
      <c r="ND13" s="37"/>
      <c r="NE13" s="37"/>
      <c r="NF13" s="37"/>
      <c r="NG13" s="37"/>
      <c r="NH13" s="37"/>
      <c r="NI13" s="37"/>
      <c r="NJ13" s="37"/>
      <c r="NK13" s="37"/>
      <c r="NL13" s="37"/>
      <c r="NM13" s="37"/>
      <c r="NN13" s="37"/>
      <c r="NO13" s="37"/>
      <c r="NP13" s="37"/>
      <c r="NQ13" s="37"/>
      <c r="NR13" s="37"/>
      <c r="NS13" s="37"/>
      <c r="NT13" s="37"/>
      <c r="NU13" s="37"/>
      <c r="NV13" s="37"/>
      <c r="NW13" s="37"/>
      <c r="NX13" s="37"/>
      <c r="NY13" s="37"/>
      <c r="NZ13" s="37"/>
      <c r="OA13" s="37"/>
      <c r="OB13" s="37"/>
      <c r="OC13" s="37"/>
      <c r="OD13" s="37"/>
      <c r="OE13" s="37"/>
      <c r="OF13" s="37"/>
      <c r="OG13" s="37"/>
      <c r="OH13" s="37"/>
      <c r="OI13" s="37"/>
      <c r="OJ13" s="37"/>
      <c r="OK13" s="37"/>
      <c r="OL13" s="37"/>
      <c r="OM13" s="37"/>
      <c r="ON13" s="37"/>
      <c r="OO13" s="37"/>
      <c r="OP13" s="37"/>
      <c r="OQ13" s="37"/>
      <c r="OR13" s="37"/>
      <c r="OS13" s="37"/>
      <c r="OT13" s="37"/>
      <c r="OU13" s="37"/>
      <c r="OV13" s="37"/>
      <c r="OW13" s="37"/>
      <c r="OX13" s="37"/>
    </row>
    <row r="14" spans="1:415" ht="15" customHeight="1">
      <c r="A14" s="36"/>
      <c r="B14" s="183" t="s">
        <v>450</v>
      </c>
      <c r="C14" s="184"/>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c r="HT14" s="37"/>
      <c r="HU14" s="37"/>
      <c r="HV14" s="37"/>
      <c r="HW14" s="37"/>
      <c r="HX14" s="37"/>
      <c r="HY14" s="37"/>
      <c r="HZ14" s="37"/>
      <c r="IA14" s="37"/>
      <c r="IB14" s="37"/>
      <c r="IC14" s="37"/>
      <c r="ID14" s="37"/>
      <c r="IE14" s="37"/>
      <c r="IF14" s="37"/>
      <c r="IG14" s="37"/>
      <c r="IH14" s="37"/>
      <c r="II14" s="37"/>
      <c r="IJ14" s="37"/>
      <c r="IK14" s="37"/>
      <c r="IL14" s="37"/>
      <c r="IM14" s="37"/>
      <c r="IN14" s="37"/>
      <c r="IO14" s="37"/>
      <c r="IP14" s="37"/>
      <c r="IQ14" s="37"/>
      <c r="IR14" s="37"/>
      <c r="IS14" s="37"/>
      <c r="IT14" s="37"/>
      <c r="IU14" s="37"/>
      <c r="IV14" s="37"/>
      <c r="IW14" s="37"/>
      <c r="IX14" s="37"/>
      <c r="IY14" s="37"/>
      <c r="IZ14" s="37"/>
      <c r="JA14" s="37"/>
      <c r="JB14" s="37"/>
      <c r="JC14" s="37"/>
      <c r="JD14" s="37"/>
      <c r="JE14" s="37"/>
      <c r="JF14" s="37"/>
      <c r="JG14" s="37"/>
      <c r="JH14" s="37"/>
      <c r="JI14" s="37"/>
      <c r="JJ14" s="37"/>
      <c r="JK14" s="37"/>
      <c r="JL14" s="37"/>
      <c r="JM14" s="37"/>
      <c r="JN14" s="37"/>
      <c r="JO14" s="37"/>
      <c r="JP14" s="37"/>
      <c r="JQ14" s="37"/>
      <c r="JR14" s="37"/>
      <c r="JS14" s="37"/>
      <c r="JT14" s="37"/>
      <c r="JU14" s="37"/>
      <c r="JV14" s="37"/>
      <c r="JW14" s="37"/>
      <c r="JX14" s="37"/>
      <c r="JY14" s="37"/>
      <c r="JZ14" s="37"/>
      <c r="KA14" s="37"/>
      <c r="KB14" s="37"/>
      <c r="KC14" s="37"/>
      <c r="KD14" s="37"/>
      <c r="KE14" s="37"/>
      <c r="KF14" s="37"/>
      <c r="KG14" s="37"/>
      <c r="KH14" s="37"/>
      <c r="KI14" s="37"/>
      <c r="KJ14" s="37"/>
      <c r="KK14" s="37"/>
      <c r="KL14" s="37"/>
      <c r="KM14" s="37"/>
      <c r="KN14" s="37"/>
      <c r="KO14" s="37"/>
      <c r="KP14" s="37"/>
      <c r="KQ14" s="37"/>
      <c r="KR14" s="37"/>
      <c r="KS14" s="37"/>
      <c r="KT14" s="37"/>
      <c r="KU14" s="37"/>
      <c r="KV14" s="37"/>
      <c r="KW14" s="37"/>
      <c r="KX14" s="37"/>
      <c r="KY14" s="37"/>
      <c r="KZ14" s="37"/>
      <c r="LA14" s="37"/>
      <c r="LB14" s="37"/>
      <c r="LC14" s="37"/>
      <c r="LD14" s="37"/>
      <c r="LE14" s="37"/>
      <c r="LF14" s="37"/>
      <c r="LG14" s="37"/>
      <c r="LH14" s="37"/>
      <c r="LI14" s="37"/>
      <c r="LJ14" s="37"/>
      <c r="LK14" s="37"/>
      <c r="LL14" s="37"/>
      <c r="LM14" s="37"/>
      <c r="LN14" s="37"/>
      <c r="LO14" s="37"/>
      <c r="LP14" s="37"/>
      <c r="LQ14" s="37"/>
      <c r="LR14" s="37"/>
      <c r="LS14" s="37"/>
      <c r="LT14" s="37"/>
      <c r="LU14" s="37"/>
      <c r="LV14" s="37"/>
      <c r="LW14" s="37"/>
      <c r="LX14" s="37"/>
      <c r="LY14" s="37"/>
      <c r="LZ14" s="37"/>
      <c r="MA14" s="37"/>
      <c r="MB14" s="37"/>
      <c r="MC14" s="37"/>
      <c r="MD14" s="37"/>
      <c r="ME14" s="37"/>
      <c r="MF14" s="37"/>
      <c r="MG14" s="37"/>
      <c r="MH14" s="37"/>
      <c r="MI14" s="37"/>
      <c r="MJ14" s="37"/>
      <c r="MK14" s="37"/>
      <c r="ML14" s="37"/>
      <c r="MM14" s="37"/>
      <c r="MN14" s="37"/>
      <c r="MO14" s="37"/>
      <c r="MP14" s="37"/>
      <c r="MQ14" s="37"/>
      <c r="MR14" s="37"/>
      <c r="MS14" s="37"/>
      <c r="MT14" s="37"/>
      <c r="MU14" s="37"/>
      <c r="MV14" s="37"/>
      <c r="MW14" s="37"/>
      <c r="MX14" s="37"/>
      <c r="MY14" s="37"/>
      <c r="MZ14" s="37"/>
      <c r="NA14" s="37"/>
      <c r="NB14" s="37"/>
      <c r="NC14" s="37"/>
      <c r="ND14" s="37"/>
      <c r="NE14" s="37"/>
      <c r="NF14" s="37"/>
      <c r="NG14" s="37"/>
      <c r="NH14" s="37"/>
      <c r="NI14" s="37"/>
      <c r="NJ14" s="37"/>
      <c r="NK14" s="37"/>
      <c r="NL14" s="37"/>
      <c r="NM14" s="37"/>
      <c r="NN14" s="37"/>
      <c r="NO14" s="37"/>
      <c r="NP14" s="37"/>
      <c r="NQ14" s="37"/>
      <c r="NR14" s="37"/>
      <c r="NS14" s="37"/>
      <c r="NT14" s="37"/>
      <c r="NU14" s="37"/>
      <c r="NV14" s="37"/>
      <c r="NW14" s="37"/>
      <c r="NX14" s="37"/>
      <c r="NY14" s="37"/>
      <c r="NZ14" s="37"/>
      <c r="OA14" s="37"/>
      <c r="OB14" s="37"/>
      <c r="OC14" s="37"/>
      <c r="OD14" s="37"/>
      <c r="OE14" s="37"/>
      <c r="OF14" s="37"/>
      <c r="OG14" s="37"/>
      <c r="OH14" s="37"/>
      <c r="OI14" s="37"/>
      <c r="OJ14" s="37"/>
      <c r="OK14" s="37"/>
      <c r="OL14" s="37"/>
      <c r="OM14" s="37"/>
      <c r="ON14" s="37"/>
      <c r="OO14" s="37"/>
      <c r="OP14" s="37"/>
      <c r="OQ14" s="37"/>
      <c r="OR14" s="37"/>
      <c r="OS14" s="37"/>
      <c r="OT14" s="37"/>
      <c r="OU14" s="37"/>
      <c r="OV14" s="37"/>
      <c r="OW14" s="37"/>
      <c r="OX14" s="37"/>
      <c r="OY14" s="37"/>
    </row>
    <row r="15" spans="1:415" ht="58">
      <c r="A15" s="36"/>
      <c r="B15" s="48" t="s">
        <v>451</v>
      </c>
      <c r="C15" s="55" t="s">
        <v>452</v>
      </c>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c r="HT15" s="37"/>
      <c r="HU15" s="37"/>
      <c r="HV15" s="37"/>
      <c r="HW15" s="37"/>
      <c r="HX15" s="37"/>
      <c r="HY15" s="37"/>
      <c r="HZ15" s="37"/>
      <c r="IA15" s="37"/>
      <c r="IB15" s="37"/>
      <c r="IC15" s="37"/>
      <c r="ID15" s="37"/>
      <c r="IE15" s="37"/>
      <c r="IF15" s="37"/>
      <c r="IG15" s="37"/>
      <c r="IH15" s="37"/>
      <c r="II15" s="37"/>
      <c r="IJ15" s="37"/>
      <c r="IK15" s="37"/>
      <c r="IL15" s="37"/>
      <c r="IM15" s="37"/>
      <c r="IN15" s="37"/>
      <c r="IO15" s="37"/>
      <c r="IP15" s="37"/>
      <c r="IQ15" s="37"/>
      <c r="IR15" s="37"/>
      <c r="IS15" s="37"/>
      <c r="IT15" s="37"/>
      <c r="IU15" s="37"/>
      <c r="IV15" s="37"/>
      <c r="IW15" s="37"/>
      <c r="IX15" s="37"/>
      <c r="IY15" s="37"/>
      <c r="IZ15" s="37"/>
      <c r="JA15" s="37"/>
      <c r="JB15" s="37"/>
      <c r="JC15" s="37"/>
      <c r="JD15" s="37"/>
      <c r="JE15" s="37"/>
      <c r="JF15" s="37"/>
      <c r="JG15" s="37"/>
      <c r="JH15" s="37"/>
      <c r="JI15" s="37"/>
      <c r="JJ15" s="37"/>
      <c r="JK15" s="37"/>
      <c r="JL15" s="37"/>
      <c r="JM15" s="37"/>
      <c r="JN15" s="37"/>
      <c r="JO15" s="37"/>
      <c r="JP15" s="37"/>
      <c r="JQ15" s="37"/>
      <c r="JR15" s="37"/>
      <c r="JS15" s="37"/>
      <c r="JT15" s="37"/>
      <c r="JU15" s="37"/>
      <c r="JV15" s="37"/>
      <c r="JW15" s="37"/>
      <c r="JX15" s="37"/>
      <c r="JY15" s="37"/>
      <c r="JZ15" s="37"/>
      <c r="KA15" s="37"/>
      <c r="KB15" s="37"/>
      <c r="KC15" s="37"/>
      <c r="KD15" s="37"/>
      <c r="KE15" s="37"/>
      <c r="KF15" s="37"/>
      <c r="KG15" s="37"/>
      <c r="KH15" s="37"/>
      <c r="KI15" s="37"/>
      <c r="KJ15" s="37"/>
      <c r="KK15" s="37"/>
      <c r="KL15" s="37"/>
      <c r="KM15" s="37"/>
      <c r="KN15" s="37"/>
      <c r="KO15" s="37"/>
      <c r="KP15" s="37"/>
      <c r="KQ15" s="37"/>
      <c r="KR15" s="37"/>
      <c r="KS15" s="37"/>
      <c r="KT15" s="37"/>
      <c r="KU15" s="37"/>
      <c r="KV15" s="37"/>
      <c r="KW15" s="37"/>
      <c r="KX15" s="37"/>
      <c r="KY15" s="37"/>
      <c r="KZ15" s="37"/>
      <c r="LA15" s="37"/>
      <c r="LB15" s="37"/>
      <c r="LC15" s="37"/>
      <c r="LD15" s="37"/>
      <c r="LE15" s="37"/>
      <c r="LF15" s="37"/>
      <c r="LG15" s="37"/>
      <c r="LH15" s="37"/>
      <c r="LI15" s="37"/>
      <c r="LJ15" s="37"/>
      <c r="LK15" s="37"/>
      <c r="LL15" s="37"/>
      <c r="LM15" s="37"/>
      <c r="LN15" s="37"/>
      <c r="LO15" s="37"/>
      <c r="LP15" s="37"/>
      <c r="LQ15" s="37"/>
      <c r="LR15" s="37"/>
      <c r="LS15" s="37"/>
      <c r="LT15" s="37"/>
      <c r="LU15" s="37"/>
      <c r="LV15" s="37"/>
      <c r="LW15" s="37"/>
      <c r="LX15" s="37"/>
      <c r="LY15" s="37"/>
      <c r="LZ15" s="37"/>
      <c r="MA15" s="37"/>
      <c r="MB15" s="37"/>
      <c r="MC15" s="37"/>
      <c r="MD15" s="37"/>
      <c r="ME15" s="37"/>
      <c r="MF15" s="37"/>
      <c r="MG15" s="37"/>
      <c r="MH15" s="37"/>
      <c r="MI15" s="37"/>
      <c r="MJ15" s="37"/>
      <c r="MK15" s="37"/>
      <c r="ML15" s="37"/>
      <c r="MM15" s="37"/>
      <c r="MN15" s="37"/>
      <c r="MO15" s="37"/>
      <c r="MP15" s="37"/>
      <c r="MQ15" s="37"/>
      <c r="MR15" s="37"/>
      <c r="MS15" s="37"/>
      <c r="MT15" s="37"/>
      <c r="MU15" s="37"/>
      <c r="MV15" s="37"/>
      <c r="MW15" s="37"/>
      <c r="MX15" s="37"/>
      <c r="MY15" s="37"/>
      <c r="MZ15" s="37"/>
      <c r="NA15" s="37"/>
      <c r="NB15" s="37"/>
      <c r="NC15" s="37"/>
      <c r="ND15" s="37"/>
      <c r="NE15" s="37"/>
      <c r="NF15" s="37"/>
      <c r="NG15" s="37"/>
      <c r="NH15" s="37"/>
      <c r="NI15" s="37"/>
      <c r="NJ15" s="37"/>
      <c r="NK15" s="37"/>
      <c r="NL15" s="37"/>
      <c r="NM15" s="37"/>
      <c r="NN15" s="37"/>
      <c r="NO15" s="37"/>
      <c r="NP15" s="37"/>
      <c r="NQ15" s="37"/>
      <c r="NR15" s="37"/>
      <c r="NS15" s="37"/>
      <c r="NT15" s="37"/>
      <c r="NU15" s="37"/>
      <c r="NV15" s="37"/>
      <c r="NW15" s="37"/>
      <c r="NX15" s="37"/>
      <c r="NY15" s="37"/>
      <c r="NZ15" s="37"/>
      <c r="OA15" s="37"/>
      <c r="OB15" s="37"/>
      <c r="OC15" s="37"/>
      <c r="OD15" s="37"/>
      <c r="OE15" s="37"/>
      <c r="OF15" s="37"/>
      <c r="OG15" s="37"/>
      <c r="OH15" s="37"/>
      <c r="OI15" s="37"/>
      <c r="OJ15" s="37"/>
      <c r="OK15" s="37"/>
      <c r="OL15" s="37"/>
      <c r="OM15" s="37"/>
      <c r="ON15" s="37"/>
      <c r="OO15" s="37"/>
      <c r="OP15" s="37"/>
      <c r="OQ15" s="37"/>
      <c r="OR15" s="37"/>
      <c r="OS15" s="37"/>
      <c r="OT15" s="37"/>
      <c r="OU15" s="37"/>
      <c r="OV15" s="37"/>
      <c r="OW15" s="37"/>
      <c r="OX15" s="37"/>
      <c r="OY15" s="37"/>
    </row>
    <row r="16" spans="1:415" ht="30" customHeight="1">
      <c r="B16" s="48" t="s">
        <v>453</v>
      </c>
      <c r="C16" s="55" t="s">
        <v>454</v>
      </c>
    </row>
    <row r="17" spans="1:415" ht="15" customHeight="1">
      <c r="A17" s="36"/>
      <c r="B17" s="36"/>
      <c r="C17" s="55"/>
      <c r="D17" s="36"/>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c r="EN17" s="37"/>
      <c r="EO17" s="37"/>
      <c r="EP17" s="37"/>
      <c r="EQ17" s="37"/>
      <c r="ER17" s="37"/>
      <c r="ES17" s="37"/>
      <c r="ET17" s="37"/>
      <c r="EU17" s="37"/>
      <c r="EV17" s="37"/>
      <c r="EW17" s="37"/>
      <c r="EX17" s="37"/>
      <c r="EY17" s="37"/>
      <c r="EZ17" s="37"/>
      <c r="FA17" s="37"/>
      <c r="FB17" s="37"/>
      <c r="FC17" s="37"/>
      <c r="FD17" s="37"/>
      <c r="FE17" s="37"/>
      <c r="FF17" s="37"/>
      <c r="FG17" s="37"/>
      <c r="FH17" s="37"/>
      <c r="FI17" s="37"/>
      <c r="FJ17" s="37"/>
      <c r="FK17" s="37"/>
      <c r="FL17" s="37"/>
      <c r="FM17" s="37"/>
      <c r="FN17" s="37"/>
      <c r="FO17" s="37"/>
      <c r="FP17" s="37"/>
      <c r="FQ17" s="37"/>
      <c r="FR17" s="37"/>
      <c r="FS17" s="37"/>
      <c r="FT17" s="37"/>
      <c r="FU17" s="37"/>
      <c r="FV17" s="37"/>
      <c r="FW17" s="37"/>
      <c r="FX17" s="37"/>
      <c r="FY17" s="37"/>
      <c r="FZ17" s="37"/>
      <c r="GA17" s="37"/>
      <c r="GB17" s="37"/>
      <c r="GC17" s="37"/>
      <c r="GD17" s="37"/>
      <c r="GE17" s="37"/>
      <c r="GF17" s="37"/>
      <c r="GG17" s="37"/>
      <c r="GH17" s="37"/>
      <c r="GI17" s="37"/>
      <c r="GJ17" s="37"/>
      <c r="GK17" s="37"/>
      <c r="GL17" s="37"/>
      <c r="GM17" s="37"/>
      <c r="GN17" s="37"/>
      <c r="GO17" s="37"/>
      <c r="GP17" s="37"/>
      <c r="GQ17" s="37"/>
      <c r="GR17" s="37"/>
      <c r="GS17" s="37"/>
      <c r="GT17" s="37"/>
      <c r="GU17" s="37"/>
      <c r="GV17" s="37"/>
      <c r="GW17" s="37"/>
      <c r="GX17" s="37"/>
      <c r="GY17" s="37"/>
      <c r="GZ17" s="37"/>
      <c r="HA17" s="37"/>
      <c r="HB17" s="37"/>
      <c r="HC17" s="37"/>
      <c r="HD17" s="37"/>
      <c r="HE17" s="37"/>
      <c r="HF17" s="37"/>
      <c r="HG17" s="37"/>
      <c r="HH17" s="37"/>
      <c r="HI17" s="37"/>
      <c r="HJ17" s="37"/>
      <c r="HK17" s="37"/>
      <c r="HL17" s="37"/>
      <c r="HM17" s="37"/>
      <c r="HN17" s="37"/>
      <c r="HO17" s="37"/>
      <c r="HP17" s="37"/>
      <c r="HQ17" s="37"/>
      <c r="HR17" s="37"/>
      <c r="HS17" s="37"/>
      <c r="HT17" s="37"/>
      <c r="HU17" s="37"/>
      <c r="HV17" s="37"/>
      <c r="HW17" s="37"/>
      <c r="HX17" s="37"/>
      <c r="HY17" s="37"/>
      <c r="HZ17" s="37"/>
      <c r="IA17" s="37"/>
      <c r="IB17" s="37"/>
      <c r="IC17" s="37"/>
      <c r="ID17" s="37"/>
      <c r="IE17" s="37"/>
      <c r="IF17" s="37"/>
      <c r="IG17" s="37"/>
      <c r="IH17" s="37"/>
      <c r="II17" s="37"/>
      <c r="IJ17" s="37"/>
      <c r="IK17" s="37"/>
      <c r="IL17" s="37"/>
      <c r="IM17" s="37"/>
      <c r="IN17" s="37"/>
      <c r="IO17" s="37"/>
      <c r="IP17" s="37"/>
      <c r="IQ17" s="37"/>
      <c r="IR17" s="37"/>
      <c r="IS17" s="37"/>
      <c r="IT17" s="37"/>
      <c r="IU17" s="37"/>
      <c r="IV17" s="37"/>
      <c r="IW17" s="37"/>
      <c r="IX17" s="37"/>
      <c r="IY17" s="37"/>
      <c r="IZ17" s="37"/>
      <c r="JA17" s="37"/>
      <c r="JB17" s="37"/>
      <c r="JC17" s="37"/>
      <c r="JD17" s="37"/>
      <c r="JE17" s="37"/>
      <c r="JF17" s="37"/>
      <c r="JG17" s="37"/>
      <c r="JH17" s="37"/>
      <c r="JI17" s="37"/>
      <c r="JJ17" s="37"/>
      <c r="JK17" s="37"/>
      <c r="JL17" s="37"/>
      <c r="JM17" s="37"/>
      <c r="JN17" s="37"/>
      <c r="JO17" s="37"/>
      <c r="JP17" s="37"/>
      <c r="JQ17" s="37"/>
      <c r="JR17" s="37"/>
      <c r="JS17" s="37"/>
      <c r="JT17" s="37"/>
      <c r="JU17" s="37"/>
      <c r="JV17" s="37"/>
      <c r="JW17" s="37"/>
      <c r="JX17" s="37"/>
      <c r="JY17" s="37"/>
      <c r="JZ17" s="37"/>
      <c r="KA17" s="37"/>
      <c r="KB17" s="37"/>
      <c r="KC17" s="37"/>
      <c r="KD17" s="37"/>
      <c r="KE17" s="37"/>
      <c r="KF17" s="37"/>
      <c r="KG17" s="37"/>
      <c r="KH17" s="37"/>
      <c r="KI17" s="37"/>
      <c r="KJ17" s="37"/>
      <c r="KK17" s="37"/>
      <c r="KL17" s="37"/>
      <c r="KM17" s="37"/>
      <c r="KN17" s="37"/>
      <c r="KO17" s="37"/>
      <c r="KP17" s="37"/>
      <c r="KQ17" s="37"/>
      <c r="KR17" s="37"/>
      <c r="KS17" s="37"/>
      <c r="KT17" s="37"/>
      <c r="KU17" s="37"/>
      <c r="KV17" s="37"/>
      <c r="KW17" s="37"/>
      <c r="KX17" s="37"/>
      <c r="KY17" s="37"/>
      <c r="KZ17" s="37"/>
      <c r="LA17" s="37"/>
      <c r="LB17" s="37"/>
      <c r="LC17" s="37"/>
      <c r="LD17" s="37"/>
      <c r="LE17" s="37"/>
      <c r="LF17" s="37"/>
      <c r="LG17" s="37"/>
      <c r="LH17" s="37"/>
      <c r="LI17" s="37"/>
      <c r="LJ17" s="37"/>
      <c r="LK17" s="37"/>
      <c r="LL17" s="37"/>
      <c r="LM17" s="37"/>
      <c r="LN17" s="37"/>
      <c r="LO17" s="37"/>
      <c r="LP17" s="37"/>
      <c r="LQ17" s="37"/>
      <c r="LR17" s="37"/>
      <c r="LS17" s="37"/>
      <c r="LT17" s="37"/>
      <c r="LU17" s="37"/>
      <c r="LV17" s="37"/>
      <c r="LW17" s="37"/>
      <c r="LX17" s="37"/>
      <c r="LY17" s="37"/>
      <c r="LZ17" s="37"/>
      <c r="MA17" s="37"/>
      <c r="MB17" s="37"/>
      <c r="MC17" s="37"/>
      <c r="MD17" s="37"/>
      <c r="ME17" s="37"/>
      <c r="MF17" s="37"/>
      <c r="MG17" s="37"/>
      <c r="MH17" s="37"/>
      <c r="MI17" s="37"/>
      <c r="MJ17" s="37"/>
      <c r="MK17" s="37"/>
      <c r="ML17" s="37"/>
      <c r="MM17" s="37"/>
      <c r="MN17" s="37"/>
      <c r="MO17" s="37"/>
      <c r="MP17" s="37"/>
      <c r="MQ17" s="37"/>
      <c r="MR17" s="37"/>
      <c r="MS17" s="37"/>
      <c r="MT17" s="37"/>
      <c r="MU17" s="37"/>
      <c r="MV17" s="37"/>
      <c r="MW17" s="37"/>
      <c r="MX17" s="37"/>
      <c r="MY17" s="37"/>
      <c r="MZ17" s="37"/>
      <c r="NA17" s="37"/>
      <c r="NB17" s="37"/>
      <c r="NC17" s="37"/>
      <c r="ND17" s="37"/>
      <c r="NE17" s="37"/>
      <c r="NF17" s="37"/>
      <c r="NG17" s="37"/>
      <c r="NH17" s="37"/>
      <c r="NI17" s="37"/>
      <c r="NJ17" s="37"/>
      <c r="NK17" s="37"/>
      <c r="NL17" s="37"/>
      <c r="NM17" s="37"/>
      <c r="NN17" s="37"/>
      <c r="NO17" s="37"/>
      <c r="NP17" s="37"/>
      <c r="NQ17" s="37"/>
      <c r="NR17" s="37"/>
      <c r="NS17" s="37"/>
      <c r="NT17" s="37"/>
      <c r="NU17" s="37"/>
      <c r="NV17" s="37"/>
      <c r="NW17" s="37"/>
      <c r="NX17" s="37"/>
      <c r="NY17" s="37"/>
      <c r="NZ17" s="37"/>
      <c r="OA17" s="37"/>
      <c r="OB17" s="37"/>
      <c r="OC17" s="37"/>
      <c r="OD17" s="37"/>
      <c r="OE17" s="37"/>
      <c r="OF17" s="37"/>
      <c r="OG17" s="37"/>
      <c r="OH17" s="37"/>
      <c r="OI17" s="37"/>
      <c r="OJ17" s="37"/>
      <c r="OK17" s="37"/>
      <c r="OL17" s="37"/>
      <c r="OM17" s="37"/>
      <c r="ON17" s="37"/>
      <c r="OO17" s="37"/>
      <c r="OP17" s="37"/>
      <c r="OQ17" s="37"/>
      <c r="OR17" s="37"/>
      <c r="OS17" s="37"/>
      <c r="OT17" s="37"/>
      <c r="OU17" s="37"/>
      <c r="OV17" s="37"/>
      <c r="OW17" s="37"/>
      <c r="OX17" s="37"/>
      <c r="OY17" s="37"/>
    </row>
    <row r="18" spans="1:415" ht="25.25" customHeight="1">
      <c r="A18" s="36"/>
      <c r="B18" s="183" t="s">
        <v>455</v>
      </c>
      <c r="C18" s="184"/>
      <c r="D18" s="36"/>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c r="EN18" s="37"/>
      <c r="EO18" s="37"/>
      <c r="EP18" s="37"/>
      <c r="EQ18" s="37"/>
      <c r="ER18" s="37"/>
      <c r="ES18" s="37"/>
      <c r="ET18" s="37"/>
      <c r="EU18" s="37"/>
      <c r="EV18" s="37"/>
      <c r="EW18" s="37"/>
      <c r="EX18" s="37"/>
      <c r="EY18" s="37"/>
      <c r="EZ18" s="37"/>
      <c r="FA18" s="37"/>
      <c r="FB18" s="37"/>
      <c r="FC18" s="37"/>
      <c r="FD18" s="37"/>
      <c r="FE18" s="37"/>
      <c r="FF18" s="37"/>
      <c r="FG18" s="37"/>
      <c r="FH18" s="37"/>
      <c r="FI18" s="37"/>
      <c r="FJ18" s="37"/>
      <c r="FK18" s="37"/>
      <c r="FL18" s="37"/>
      <c r="FM18" s="37"/>
      <c r="FN18" s="37"/>
      <c r="FO18" s="37"/>
      <c r="FP18" s="37"/>
      <c r="FQ18" s="37"/>
      <c r="FR18" s="37"/>
      <c r="FS18" s="37"/>
      <c r="FT18" s="37"/>
      <c r="FU18" s="37"/>
      <c r="FV18" s="37"/>
      <c r="FW18" s="37"/>
      <c r="FX18" s="37"/>
      <c r="FY18" s="37"/>
      <c r="FZ18" s="37"/>
      <c r="GA18" s="37"/>
      <c r="GB18" s="37"/>
      <c r="GC18" s="37"/>
      <c r="GD18" s="37"/>
      <c r="GE18" s="37"/>
      <c r="GF18" s="37"/>
      <c r="GG18" s="37"/>
      <c r="GH18" s="37"/>
      <c r="GI18" s="37"/>
      <c r="GJ18" s="37"/>
      <c r="GK18" s="37"/>
      <c r="GL18" s="37"/>
      <c r="GM18" s="37"/>
      <c r="GN18" s="37"/>
      <c r="GO18" s="37"/>
      <c r="GP18" s="37"/>
      <c r="GQ18" s="37"/>
      <c r="GR18" s="37"/>
      <c r="GS18" s="37"/>
      <c r="GT18" s="37"/>
      <c r="GU18" s="37"/>
      <c r="GV18" s="37"/>
      <c r="GW18" s="37"/>
      <c r="GX18" s="37"/>
      <c r="GY18" s="37"/>
      <c r="GZ18" s="37"/>
      <c r="HA18" s="37"/>
      <c r="HB18" s="37"/>
      <c r="HC18" s="37"/>
      <c r="HD18" s="37"/>
      <c r="HE18" s="37"/>
      <c r="HF18" s="37"/>
      <c r="HG18" s="37"/>
      <c r="HH18" s="37"/>
      <c r="HI18" s="37"/>
      <c r="HJ18" s="37"/>
      <c r="HK18" s="37"/>
      <c r="HL18" s="37"/>
      <c r="HM18" s="37"/>
      <c r="HN18" s="37"/>
      <c r="HO18" s="37"/>
      <c r="HP18" s="37"/>
      <c r="HQ18" s="37"/>
      <c r="HR18" s="37"/>
      <c r="HS18" s="37"/>
      <c r="HT18" s="37"/>
      <c r="HU18" s="37"/>
      <c r="HV18" s="37"/>
      <c r="HW18" s="37"/>
      <c r="HX18" s="37"/>
      <c r="HY18" s="37"/>
      <c r="HZ18" s="37"/>
      <c r="IA18" s="37"/>
      <c r="IB18" s="37"/>
      <c r="IC18" s="37"/>
      <c r="ID18" s="37"/>
      <c r="IE18" s="37"/>
      <c r="IF18" s="37"/>
      <c r="IG18" s="37"/>
      <c r="IH18" s="37"/>
      <c r="II18" s="37"/>
      <c r="IJ18" s="37"/>
      <c r="IK18" s="37"/>
      <c r="IL18" s="37"/>
      <c r="IM18" s="37"/>
      <c r="IN18" s="37"/>
      <c r="IO18" s="37"/>
      <c r="IP18" s="37"/>
      <c r="IQ18" s="37"/>
      <c r="IR18" s="37"/>
      <c r="IS18" s="37"/>
      <c r="IT18" s="37"/>
      <c r="IU18" s="37"/>
      <c r="IV18" s="37"/>
      <c r="IW18" s="37"/>
      <c r="IX18" s="37"/>
      <c r="IY18" s="37"/>
      <c r="IZ18" s="37"/>
      <c r="JA18" s="37"/>
      <c r="JB18" s="37"/>
      <c r="JC18" s="37"/>
      <c r="JD18" s="37"/>
      <c r="JE18" s="37"/>
      <c r="JF18" s="37"/>
      <c r="JG18" s="37"/>
      <c r="JH18" s="37"/>
      <c r="JI18" s="37"/>
      <c r="JJ18" s="37"/>
      <c r="JK18" s="37"/>
      <c r="JL18" s="37"/>
      <c r="JM18" s="37"/>
      <c r="JN18" s="37"/>
      <c r="JO18" s="37"/>
      <c r="JP18" s="37"/>
      <c r="JQ18" s="37"/>
      <c r="JR18" s="37"/>
      <c r="JS18" s="37"/>
      <c r="JT18" s="37"/>
      <c r="JU18" s="37"/>
      <c r="JV18" s="37"/>
      <c r="JW18" s="37"/>
      <c r="JX18" s="37"/>
      <c r="JY18" s="37"/>
      <c r="JZ18" s="37"/>
      <c r="KA18" s="37"/>
      <c r="KB18" s="37"/>
      <c r="KC18" s="37"/>
      <c r="KD18" s="37"/>
      <c r="KE18" s="37"/>
      <c r="KF18" s="37"/>
      <c r="KG18" s="37"/>
      <c r="KH18" s="37"/>
      <c r="KI18" s="37"/>
      <c r="KJ18" s="37"/>
      <c r="KK18" s="37"/>
      <c r="KL18" s="37"/>
      <c r="KM18" s="37"/>
      <c r="KN18" s="37"/>
      <c r="KO18" s="37"/>
      <c r="KP18" s="37"/>
      <c r="KQ18" s="37"/>
      <c r="KR18" s="37"/>
      <c r="KS18" s="37"/>
      <c r="KT18" s="37"/>
      <c r="KU18" s="37"/>
      <c r="KV18" s="37"/>
      <c r="KW18" s="37"/>
      <c r="KX18" s="37"/>
      <c r="KY18" s="37"/>
      <c r="KZ18" s="37"/>
      <c r="LA18" s="37"/>
      <c r="LB18" s="37"/>
      <c r="LC18" s="37"/>
      <c r="LD18" s="37"/>
      <c r="LE18" s="37"/>
      <c r="LF18" s="37"/>
      <c r="LG18" s="37"/>
      <c r="LH18" s="37"/>
      <c r="LI18" s="37"/>
      <c r="LJ18" s="37"/>
      <c r="LK18" s="37"/>
      <c r="LL18" s="37"/>
      <c r="LM18" s="37"/>
      <c r="LN18" s="37"/>
      <c r="LO18" s="37"/>
      <c r="LP18" s="37"/>
      <c r="LQ18" s="37"/>
      <c r="LR18" s="37"/>
      <c r="LS18" s="37"/>
      <c r="LT18" s="37"/>
      <c r="LU18" s="37"/>
      <c r="LV18" s="37"/>
      <c r="LW18" s="37"/>
      <c r="LX18" s="37"/>
      <c r="LY18" s="37"/>
      <c r="LZ18" s="37"/>
      <c r="MA18" s="37"/>
      <c r="MB18" s="37"/>
      <c r="MC18" s="37"/>
      <c r="MD18" s="37"/>
      <c r="ME18" s="37"/>
      <c r="MF18" s="37"/>
      <c r="MG18" s="37"/>
      <c r="MH18" s="37"/>
      <c r="MI18" s="37"/>
      <c r="MJ18" s="37"/>
      <c r="MK18" s="37"/>
      <c r="ML18" s="37"/>
      <c r="MM18" s="37"/>
      <c r="MN18" s="37"/>
      <c r="MO18" s="37"/>
      <c r="MP18" s="37"/>
      <c r="MQ18" s="37"/>
      <c r="MR18" s="37"/>
      <c r="MS18" s="37"/>
      <c r="MT18" s="37"/>
      <c r="MU18" s="37"/>
      <c r="MV18" s="37"/>
      <c r="MW18" s="37"/>
      <c r="MX18" s="37"/>
      <c r="MY18" s="37"/>
      <c r="MZ18" s="37"/>
      <c r="NA18" s="37"/>
      <c r="NB18" s="37"/>
      <c r="NC18" s="37"/>
      <c r="ND18" s="37"/>
      <c r="NE18" s="37"/>
      <c r="NF18" s="37"/>
      <c r="NG18" s="37"/>
      <c r="NH18" s="37"/>
      <c r="NI18" s="37"/>
      <c r="NJ18" s="37"/>
      <c r="NK18" s="37"/>
      <c r="NL18" s="37"/>
      <c r="NM18" s="37"/>
      <c r="NN18" s="37"/>
      <c r="NO18" s="37"/>
      <c r="NP18" s="37"/>
      <c r="NQ18" s="37"/>
      <c r="NR18" s="37"/>
      <c r="NS18" s="37"/>
      <c r="NT18" s="37"/>
      <c r="NU18" s="37"/>
      <c r="NV18" s="37"/>
      <c r="NW18" s="37"/>
      <c r="NX18" s="37"/>
      <c r="NY18" s="37"/>
      <c r="NZ18" s="37"/>
      <c r="OA18" s="37"/>
      <c r="OB18" s="37"/>
      <c r="OC18" s="37"/>
      <c r="OD18" s="37"/>
      <c r="OE18" s="37"/>
      <c r="OF18" s="37"/>
      <c r="OG18" s="37"/>
      <c r="OH18" s="37"/>
      <c r="OI18" s="37"/>
      <c r="OJ18" s="37"/>
      <c r="OK18" s="37"/>
      <c r="OL18" s="37"/>
      <c r="OM18" s="37"/>
      <c r="ON18" s="37"/>
      <c r="OO18" s="37"/>
      <c r="OP18" s="37"/>
      <c r="OQ18" s="37"/>
      <c r="OR18" s="37"/>
      <c r="OS18" s="37"/>
      <c r="OT18" s="37"/>
      <c r="OU18" s="37"/>
      <c r="OV18" s="37"/>
      <c r="OW18" s="37"/>
      <c r="OX18" s="37"/>
      <c r="OY18" s="37"/>
    </row>
    <row r="19" spans="1:415" ht="72.5">
      <c r="A19" s="36"/>
      <c r="B19" s="48" t="s">
        <v>456</v>
      </c>
      <c r="C19" s="55" t="s">
        <v>457</v>
      </c>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37"/>
      <c r="DN19" s="37"/>
      <c r="DO19" s="37"/>
      <c r="DP19" s="37"/>
      <c r="DQ19" s="37"/>
      <c r="DR19" s="37"/>
      <c r="DS19" s="37"/>
      <c r="DT19" s="37"/>
      <c r="DU19" s="37"/>
      <c r="DV19" s="37"/>
      <c r="DW19" s="37"/>
      <c r="DX19" s="37"/>
      <c r="DY19" s="37"/>
      <c r="DZ19" s="37"/>
      <c r="EA19" s="37"/>
      <c r="EB19" s="37"/>
      <c r="EC19" s="37"/>
      <c r="ED19" s="37"/>
      <c r="EE19" s="37"/>
      <c r="EF19" s="37"/>
      <c r="EG19" s="37"/>
      <c r="EH19" s="37"/>
      <c r="EI19" s="37"/>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37"/>
      <c r="FU19" s="37"/>
      <c r="FV19" s="37"/>
      <c r="FW19" s="37"/>
      <c r="FX19" s="37"/>
      <c r="FY19" s="37"/>
      <c r="FZ19" s="37"/>
      <c r="GA19" s="37"/>
      <c r="GB19" s="37"/>
      <c r="GC19" s="37"/>
      <c r="GD19" s="37"/>
      <c r="GE19" s="37"/>
      <c r="GF19" s="37"/>
      <c r="GG19" s="37"/>
      <c r="GH19" s="37"/>
      <c r="GI19" s="37"/>
      <c r="GJ19" s="37"/>
      <c r="GK19" s="37"/>
      <c r="GL19" s="37"/>
      <c r="GM19" s="37"/>
      <c r="GN19" s="37"/>
      <c r="GO19" s="37"/>
      <c r="GP19" s="37"/>
      <c r="GQ19" s="37"/>
      <c r="GR19" s="37"/>
      <c r="GS19" s="37"/>
      <c r="GT19" s="37"/>
      <c r="GU19" s="37"/>
      <c r="GV19" s="37"/>
      <c r="GW19" s="37"/>
      <c r="GX19" s="37"/>
      <c r="GY19" s="37"/>
      <c r="GZ19" s="37"/>
      <c r="HA19" s="37"/>
      <c r="HB19" s="37"/>
      <c r="HC19" s="37"/>
      <c r="HD19" s="37"/>
      <c r="HE19" s="37"/>
      <c r="HF19" s="37"/>
      <c r="HG19" s="37"/>
      <c r="HH19" s="37"/>
      <c r="HI19" s="37"/>
      <c r="HJ19" s="37"/>
      <c r="HK19" s="37"/>
      <c r="HL19" s="37"/>
      <c r="HM19" s="37"/>
      <c r="HN19" s="37"/>
      <c r="HO19" s="37"/>
      <c r="HP19" s="37"/>
      <c r="HQ19" s="37"/>
      <c r="HR19" s="37"/>
      <c r="HS19" s="37"/>
      <c r="HT19" s="37"/>
      <c r="HU19" s="37"/>
      <c r="HV19" s="37"/>
      <c r="HW19" s="37"/>
      <c r="HX19" s="37"/>
      <c r="HY19" s="37"/>
      <c r="HZ19" s="37"/>
      <c r="IA19" s="37"/>
      <c r="IB19" s="37"/>
      <c r="IC19" s="37"/>
      <c r="ID19" s="37"/>
      <c r="IE19" s="37"/>
      <c r="IF19" s="37"/>
      <c r="IG19" s="37"/>
      <c r="IH19" s="37"/>
      <c r="II19" s="37"/>
      <c r="IJ19" s="37"/>
      <c r="IK19" s="37"/>
      <c r="IL19" s="37"/>
      <c r="IM19" s="37"/>
      <c r="IN19" s="37"/>
      <c r="IO19" s="37"/>
      <c r="IP19" s="37"/>
      <c r="IQ19" s="37"/>
      <c r="IR19" s="37"/>
      <c r="IS19" s="37"/>
      <c r="IT19" s="37"/>
      <c r="IU19" s="37"/>
      <c r="IV19" s="37"/>
      <c r="IW19" s="37"/>
      <c r="IX19" s="37"/>
      <c r="IY19" s="37"/>
      <c r="IZ19" s="37"/>
      <c r="JA19" s="37"/>
      <c r="JB19" s="37"/>
      <c r="JC19" s="37"/>
      <c r="JD19" s="37"/>
      <c r="JE19" s="37"/>
      <c r="JF19" s="37"/>
      <c r="JG19" s="37"/>
      <c r="JH19" s="37"/>
      <c r="JI19" s="37"/>
      <c r="JJ19" s="37"/>
      <c r="JK19" s="37"/>
      <c r="JL19" s="37"/>
      <c r="JM19" s="37"/>
      <c r="JN19" s="37"/>
      <c r="JO19" s="37"/>
      <c r="JP19" s="37"/>
      <c r="JQ19" s="37"/>
      <c r="JR19" s="37"/>
      <c r="JS19" s="37"/>
      <c r="JT19" s="37"/>
      <c r="JU19" s="37"/>
      <c r="JV19" s="37"/>
      <c r="JW19" s="37"/>
      <c r="JX19" s="37"/>
      <c r="JY19" s="37"/>
      <c r="JZ19" s="37"/>
      <c r="KA19" s="37"/>
      <c r="KB19" s="37"/>
      <c r="KC19" s="37"/>
      <c r="KD19" s="37"/>
      <c r="KE19" s="37"/>
      <c r="KF19" s="37"/>
      <c r="KG19" s="37"/>
      <c r="KH19" s="37"/>
      <c r="KI19" s="37"/>
      <c r="KJ19" s="37"/>
      <c r="KK19" s="37"/>
      <c r="KL19" s="37"/>
      <c r="KM19" s="37"/>
      <c r="KN19" s="37"/>
      <c r="KO19" s="37"/>
      <c r="KP19" s="37"/>
      <c r="KQ19" s="37"/>
      <c r="KR19" s="37"/>
      <c r="KS19" s="37"/>
      <c r="KT19" s="37"/>
      <c r="KU19" s="37"/>
      <c r="KV19" s="37"/>
      <c r="KW19" s="37"/>
      <c r="KX19" s="37"/>
      <c r="KY19" s="37"/>
      <c r="KZ19" s="37"/>
      <c r="LA19" s="37"/>
      <c r="LB19" s="37"/>
      <c r="LC19" s="37"/>
      <c r="LD19" s="37"/>
      <c r="LE19" s="37"/>
      <c r="LF19" s="37"/>
      <c r="LG19" s="37"/>
      <c r="LH19" s="37"/>
      <c r="LI19" s="37"/>
      <c r="LJ19" s="37"/>
      <c r="LK19" s="37"/>
      <c r="LL19" s="37"/>
      <c r="LM19" s="37"/>
      <c r="LN19" s="37"/>
      <c r="LO19" s="37"/>
      <c r="LP19" s="37"/>
      <c r="LQ19" s="37"/>
      <c r="LR19" s="37"/>
      <c r="LS19" s="37"/>
      <c r="LT19" s="37"/>
      <c r="LU19" s="37"/>
      <c r="LV19" s="37"/>
      <c r="LW19" s="37"/>
      <c r="LX19" s="37"/>
      <c r="LY19" s="37"/>
      <c r="LZ19" s="37"/>
      <c r="MA19" s="37"/>
      <c r="MB19" s="37"/>
      <c r="MC19" s="37"/>
      <c r="MD19" s="37"/>
      <c r="ME19" s="37"/>
      <c r="MF19" s="37"/>
      <c r="MG19" s="37"/>
      <c r="MH19" s="37"/>
      <c r="MI19" s="37"/>
      <c r="MJ19" s="37"/>
      <c r="MK19" s="37"/>
      <c r="ML19" s="37"/>
      <c r="MM19" s="37"/>
      <c r="MN19" s="37"/>
      <c r="MO19" s="37"/>
      <c r="MP19" s="37"/>
      <c r="MQ19" s="37"/>
      <c r="MR19" s="37"/>
      <c r="MS19" s="37"/>
      <c r="MT19" s="37"/>
      <c r="MU19" s="37"/>
      <c r="MV19" s="37"/>
      <c r="MW19" s="37"/>
      <c r="MX19" s="37"/>
      <c r="MY19" s="37"/>
      <c r="MZ19" s="37"/>
      <c r="NA19" s="37"/>
      <c r="NB19" s="37"/>
      <c r="NC19" s="37"/>
      <c r="ND19" s="37"/>
      <c r="NE19" s="37"/>
      <c r="NF19" s="37"/>
      <c r="NG19" s="37"/>
      <c r="NH19" s="37"/>
      <c r="NI19" s="37"/>
      <c r="NJ19" s="37"/>
      <c r="NK19" s="37"/>
      <c r="NL19" s="37"/>
      <c r="NM19" s="37"/>
      <c r="NN19" s="37"/>
      <c r="NO19" s="37"/>
      <c r="NP19" s="37"/>
      <c r="NQ19" s="37"/>
      <c r="NR19" s="37"/>
      <c r="NS19" s="37"/>
      <c r="NT19" s="37"/>
      <c r="NU19" s="37"/>
      <c r="NV19" s="37"/>
      <c r="NW19" s="37"/>
      <c r="NX19" s="37"/>
      <c r="NY19" s="37"/>
      <c r="NZ19" s="37"/>
      <c r="OA19" s="37"/>
      <c r="OB19" s="37"/>
      <c r="OC19" s="37"/>
      <c r="OD19" s="37"/>
      <c r="OE19" s="37"/>
      <c r="OF19" s="37"/>
      <c r="OG19" s="37"/>
      <c r="OH19" s="37"/>
      <c r="OI19" s="37"/>
      <c r="OJ19" s="37"/>
      <c r="OK19" s="37"/>
      <c r="OL19" s="37"/>
      <c r="OM19" s="37"/>
      <c r="ON19" s="37"/>
      <c r="OO19" s="37"/>
      <c r="OP19" s="37"/>
      <c r="OQ19" s="37"/>
      <c r="OR19" s="37"/>
      <c r="OS19" s="37"/>
      <c r="OT19" s="37"/>
      <c r="OU19" s="37"/>
      <c r="OV19" s="37"/>
      <c r="OW19" s="37"/>
      <c r="OX19" s="37"/>
      <c r="OY19" s="37"/>
    </row>
    <row r="20" spans="1:415" ht="41.75" customHeight="1">
      <c r="A20" s="36"/>
      <c r="B20" s="48" t="s">
        <v>458</v>
      </c>
      <c r="C20" s="55" t="s">
        <v>459</v>
      </c>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c r="DM20" s="37"/>
      <c r="DN20" s="37"/>
      <c r="DO20" s="37"/>
      <c r="DP20" s="37"/>
      <c r="DQ20" s="37"/>
      <c r="DR20" s="37"/>
      <c r="DS20" s="37"/>
      <c r="DT20" s="37"/>
      <c r="DU20" s="37"/>
      <c r="DV20" s="37"/>
      <c r="DW20" s="37"/>
      <c r="DX20" s="37"/>
      <c r="DY20" s="37"/>
      <c r="DZ20" s="37"/>
      <c r="EA20" s="37"/>
      <c r="EB20" s="37"/>
      <c r="EC20" s="37"/>
      <c r="ED20" s="37"/>
      <c r="EE20" s="37"/>
      <c r="EF20" s="37"/>
      <c r="EG20" s="37"/>
      <c r="EH20" s="37"/>
      <c r="EI20" s="37"/>
      <c r="EJ20" s="37"/>
      <c r="EK20" s="37"/>
      <c r="EL20" s="37"/>
      <c r="EM20" s="37"/>
      <c r="EN20" s="37"/>
      <c r="EO20" s="37"/>
      <c r="EP20" s="37"/>
      <c r="EQ20" s="37"/>
      <c r="ER20" s="37"/>
      <c r="ES20" s="37"/>
      <c r="ET20" s="37"/>
      <c r="EU20" s="37"/>
      <c r="EV20" s="37"/>
      <c r="EW20" s="37"/>
      <c r="EX20" s="37"/>
      <c r="EY20" s="37"/>
      <c r="EZ20" s="37"/>
      <c r="FA20" s="37"/>
      <c r="FB20" s="37"/>
      <c r="FC20" s="37"/>
      <c r="FD20" s="37"/>
      <c r="FE20" s="37"/>
      <c r="FF20" s="37"/>
      <c r="FG20" s="37"/>
      <c r="FH20" s="37"/>
      <c r="FI20" s="37"/>
      <c r="FJ20" s="37"/>
      <c r="FK20" s="37"/>
      <c r="FL20" s="37"/>
      <c r="FM20" s="37"/>
      <c r="FN20" s="37"/>
      <c r="FO20" s="37"/>
      <c r="FP20" s="37"/>
      <c r="FQ20" s="37"/>
      <c r="FR20" s="37"/>
      <c r="FS20" s="37"/>
      <c r="FT20" s="37"/>
      <c r="FU20" s="37"/>
      <c r="FV20" s="37"/>
      <c r="FW20" s="37"/>
      <c r="FX20" s="37"/>
      <c r="FY20" s="37"/>
      <c r="FZ20" s="37"/>
      <c r="GA20" s="37"/>
      <c r="GB20" s="37"/>
      <c r="GC20" s="37"/>
      <c r="GD20" s="37"/>
      <c r="GE20" s="37"/>
      <c r="GF20" s="37"/>
      <c r="GG20" s="37"/>
      <c r="GH20" s="37"/>
      <c r="GI20" s="37"/>
      <c r="GJ20" s="37"/>
      <c r="GK20" s="37"/>
      <c r="GL20" s="37"/>
      <c r="GM20" s="37"/>
      <c r="GN20" s="37"/>
      <c r="GO20" s="37"/>
      <c r="GP20" s="37"/>
      <c r="GQ20" s="37"/>
      <c r="GR20" s="37"/>
      <c r="GS20" s="37"/>
      <c r="GT20" s="37"/>
      <c r="GU20" s="37"/>
      <c r="GV20" s="37"/>
      <c r="GW20" s="37"/>
      <c r="GX20" s="37"/>
      <c r="GY20" s="37"/>
      <c r="GZ20" s="37"/>
      <c r="HA20" s="37"/>
      <c r="HB20" s="37"/>
      <c r="HC20" s="37"/>
      <c r="HD20" s="37"/>
      <c r="HE20" s="37"/>
      <c r="HF20" s="37"/>
      <c r="HG20" s="37"/>
      <c r="HH20" s="37"/>
      <c r="HI20" s="37"/>
      <c r="HJ20" s="37"/>
      <c r="HK20" s="37"/>
      <c r="HL20" s="37"/>
      <c r="HM20" s="37"/>
      <c r="HN20" s="37"/>
      <c r="HO20" s="37"/>
      <c r="HP20" s="37"/>
      <c r="HQ20" s="37"/>
      <c r="HR20" s="37"/>
      <c r="HS20" s="37"/>
      <c r="HT20" s="37"/>
      <c r="HU20" s="37"/>
      <c r="HV20" s="37"/>
      <c r="HW20" s="37"/>
      <c r="HX20" s="37"/>
      <c r="HY20" s="37"/>
      <c r="HZ20" s="37"/>
      <c r="IA20" s="37"/>
      <c r="IB20" s="37"/>
      <c r="IC20" s="37"/>
      <c r="ID20" s="37"/>
      <c r="IE20" s="37"/>
      <c r="IF20" s="37"/>
      <c r="IG20" s="37"/>
      <c r="IH20" s="37"/>
      <c r="II20" s="37"/>
      <c r="IJ20" s="37"/>
      <c r="IK20" s="37"/>
      <c r="IL20" s="37"/>
      <c r="IM20" s="37"/>
      <c r="IN20" s="37"/>
      <c r="IO20" s="37"/>
      <c r="IP20" s="37"/>
      <c r="IQ20" s="37"/>
      <c r="IR20" s="37"/>
      <c r="IS20" s="37"/>
      <c r="IT20" s="37"/>
      <c r="IU20" s="37"/>
      <c r="IV20" s="37"/>
      <c r="IW20" s="37"/>
      <c r="IX20" s="37"/>
      <c r="IY20" s="37"/>
      <c r="IZ20" s="37"/>
      <c r="JA20" s="37"/>
      <c r="JB20" s="37"/>
      <c r="JC20" s="37"/>
      <c r="JD20" s="37"/>
      <c r="JE20" s="37"/>
      <c r="JF20" s="37"/>
      <c r="JG20" s="37"/>
      <c r="JH20" s="37"/>
      <c r="JI20" s="37"/>
      <c r="JJ20" s="37"/>
      <c r="JK20" s="37"/>
      <c r="JL20" s="37"/>
      <c r="JM20" s="37"/>
      <c r="JN20" s="37"/>
      <c r="JO20" s="37"/>
      <c r="JP20" s="37"/>
      <c r="JQ20" s="37"/>
      <c r="JR20" s="37"/>
      <c r="JS20" s="37"/>
      <c r="JT20" s="37"/>
      <c r="JU20" s="37"/>
      <c r="JV20" s="37"/>
      <c r="JW20" s="37"/>
      <c r="JX20" s="37"/>
      <c r="JY20" s="37"/>
      <c r="JZ20" s="37"/>
      <c r="KA20" s="37"/>
      <c r="KB20" s="37"/>
      <c r="KC20" s="37"/>
      <c r="KD20" s="37"/>
      <c r="KE20" s="37"/>
      <c r="KF20" s="37"/>
      <c r="KG20" s="37"/>
      <c r="KH20" s="37"/>
      <c r="KI20" s="37"/>
      <c r="KJ20" s="37"/>
      <c r="KK20" s="37"/>
      <c r="KL20" s="37"/>
      <c r="KM20" s="37"/>
      <c r="KN20" s="37"/>
      <c r="KO20" s="37"/>
      <c r="KP20" s="37"/>
      <c r="KQ20" s="37"/>
      <c r="KR20" s="37"/>
      <c r="KS20" s="37"/>
      <c r="KT20" s="37"/>
      <c r="KU20" s="37"/>
      <c r="KV20" s="37"/>
      <c r="KW20" s="37"/>
      <c r="KX20" s="37"/>
      <c r="KY20" s="37"/>
      <c r="KZ20" s="37"/>
      <c r="LA20" s="37"/>
      <c r="LB20" s="37"/>
      <c r="LC20" s="37"/>
      <c r="LD20" s="37"/>
      <c r="LE20" s="37"/>
      <c r="LF20" s="37"/>
      <c r="LG20" s="37"/>
      <c r="LH20" s="37"/>
      <c r="LI20" s="37"/>
      <c r="LJ20" s="37"/>
      <c r="LK20" s="37"/>
      <c r="LL20" s="37"/>
      <c r="LM20" s="37"/>
      <c r="LN20" s="37"/>
      <c r="LO20" s="37"/>
      <c r="LP20" s="37"/>
      <c r="LQ20" s="37"/>
      <c r="LR20" s="37"/>
      <c r="LS20" s="37"/>
      <c r="LT20" s="37"/>
      <c r="LU20" s="37"/>
      <c r="LV20" s="37"/>
      <c r="LW20" s="37"/>
      <c r="LX20" s="37"/>
      <c r="LY20" s="37"/>
      <c r="LZ20" s="37"/>
      <c r="MA20" s="37"/>
      <c r="MB20" s="37"/>
      <c r="MC20" s="37"/>
      <c r="MD20" s="37"/>
      <c r="ME20" s="37"/>
      <c r="MF20" s="37"/>
      <c r="MG20" s="37"/>
      <c r="MH20" s="37"/>
      <c r="MI20" s="37"/>
      <c r="MJ20" s="37"/>
      <c r="MK20" s="37"/>
      <c r="ML20" s="37"/>
      <c r="MM20" s="37"/>
      <c r="MN20" s="37"/>
      <c r="MO20" s="37"/>
      <c r="MP20" s="37"/>
      <c r="MQ20" s="37"/>
      <c r="MR20" s="37"/>
      <c r="MS20" s="37"/>
      <c r="MT20" s="37"/>
      <c r="MU20" s="37"/>
      <c r="MV20" s="37"/>
      <c r="MW20" s="37"/>
      <c r="MX20" s="37"/>
      <c r="MY20" s="37"/>
      <c r="MZ20" s="37"/>
      <c r="NA20" s="37"/>
      <c r="NB20" s="37"/>
      <c r="NC20" s="37"/>
      <c r="ND20" s="37"/>
      <c r="NE20" s="37"/>
      <c r="NF20" s="37"/>
      <c r="NG20" s="37"/>
      <c r="NH20" s="37"/>
      <c r="NI20" s="37"/>
      <c r="NJ20" s="37"/>
      <c r="NK20" s="37"/>
      <c r="NL20" s="37"/>
      <c r="NM20" s="37"/>
      <c r="NN20" s="37"/>
      <c r="NO20" s="37"/>
      <c r="NP20" s="37"/>
      <c r="NQ20" s="37"/>
      <c r="NR20" s="37"/>
      <c r="NS20" s="37"/>
      <c r="NT20" s="37"/>
      <c r="NU20" s="37"/>
      <c r="NV20" s="37"/>
      <c r="NW20" s="37"/>
      <c r="NX20" s="37"/>
      <c r="NY20" s="37"/>
      <c r="NZ20" s="37"/>
      <c r="OA20" s="37"/>
      <c r="OB20" s="37"/>
      <c r="OC20" s="37"/>
      <c r="OD20" s="37"/>
      <c r="OE20" s="37"/>
      <c r="OF20" s="37"/>
      <c r="OG20" s="37"/>
      <c r="OH20" s="37"/>
      <c r="OI20" s="37"/>
      <c r="OJ20" s="37"/>
      <c r="OK20" s="37"/>
      <c r="OL20" s="37"/>
      <c r="OM20" s="37"/>
      <c r="ON20" s="37"/>
      <c r="OO20" s="37"/>
      <c r="OP20" s="37"/>
      <c r="OQ20" s="37"/>
      <c r="OR20" s="37"/>
      <c r="OS20" s="37"/>
      <c r="OT20" s="37"/>
      <c r="OU20" s="37"/>
      <c r="OV20" s="37"/>
      <c r="OW20" s="37"/>
      <c r="OX20" s="37"/>
      <c r="OY20" s="37"/>
    </row>
    <row r="21" spans="1:415" ht="71.150000000000006" customHeight="1">
      <c r="A21" s="36"/>
      <c r="B21" s="48" t="s">
        <v>460</v>
      </c>
      <c r="C21" s="55" t="s">
        <v>461</v>
      </c>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c r="DB21" s="37"/>
      <c r="DC21" s="37"/>
      <c r="DD21" s="37"/>
      <c r="DE21" s="37"/>
      <c r="DF21" s="37"/>
      <c r="DG21" s="37"/>
      <c r="DH21" s="37"/>
      <c r="DI21" s="37"/>
      <c r="DJ21" s="37"/>
      <c r="DK21" s="37"/>
      <c r="DL21" s="37"/>
      <c r="DM21" s="37"/>
      <c r="DN21" s="37"/>
      <c r="DO21" s="37"/>
      <c r="DP21" s="37"/>
      <c r="DQ21" s="37"/>
      <c r="DR21" s="37"/>
      <c r="DS21" s="37"/>
      <c r="DT21" s="37"/>
      <c r="DU21" s="37"/>
      <c r="DV21" s="37"/>
      <c r="DW21" s="37"/>
      <c r="DX21" s="37"/>
      <c r="DY21" s="37"/>
      <c r="DZ21" s="37"/>
      <c r="EA21" s="37"/>
      <c r="EB21" s="37"/>
      <c r="EC21" s="37"/>
      <c r="ED21" s="37"/>
      <c r="EE21" s="37"/>
      <c r="EF21" s="37"/>
      <c r="EG21" s="37"/>
      <c r="EH21" s="37"/>
      <c r="EI21" s="37"/>
      <c r="EJ21" s="37"/>
      <c r="EK21" s="37"/>
      <c r="EL21" s="37"/>
      <c r="EM21" s="37"/>
      <c r="EN21" s="37"/>
      <c r="EO21" s="37"/>
      <c r="EP21" s="37"/>
      <c r="EQ21" s="37"/>
      <c r="ER21" s="37"/>
      <c r="ES21" s="37"/>
      <c r="ET21" s="37"/>
      <c r="EU21" s="37"/>
      <c r="EV21" s="37"/>
      <c r="EW21" s="37"/>
      <c r="EX21" s="37"/>
      <c r="EY21" s="37"/>
      <c r="EZ21" s="37"/>
      <c r="FA21" s="37"/>
      <c r="FB21" s="37"/>
      <c r="FC21" s="37"/>
      <c r="FD21" s="37"/>
      <c r="FE21" s="37"/>
      <c r="FF21" s="37"/>
      <c r="FG21" s="37"/>
      <c r="FH21" s="37"/>
      <c r="FI21" s="37"/>
      <c r="FJ21" s="37"/>
      <c r="FK21" s="37"/>
      <c r="FL21" s="37"/>
      <c r="FM21" s="37"/>
      <c r="FN21" s="37"/>
      <c r="FO21" s="37"/>
      <c r="FP21" s="37"/>
      <c r="FQ21" s="37"/>
      <c r="FR21" s="37"/>
      <c r="FS21" s="37"/>
      <c r="FT21" s="37"/>
      <c r="FU21" s="37"/>
      <c r="FV21" s="37"/>
      <c r="FW21" s="37"/>
      <c r="FX21" s="37"/>
      <c r="FY21" s="37"/>
      <c r="FZ21" s="37"/>
      <c r="GA21" s="37"/>
      <c r="GB21" s="37"/>
      <c r="GC21" s="37"/>
      <c r="GD21" s="37"/>
      <c r="GE21" s="37"/>
      <c r="GF21" s="37"/>
      <c r="GG21" s="37"/>
      <c r="GH21" s="37"/>
      <c r="GI21" s="37"/>
      <c r="GJ21" s="37"/>
      <c r="GK21" s="37"/>
      <c r="GL21" s="37"/>
      <c r="GM21" s="37"/>
      <c r="GN21" s="37"/>
      <c r="GO21" s="37"/>
      <c r="GP21" s="37"/>
      <c r="GQ21" s="37"/>
      <c r="GR21" s="37"/>
      <c r="GS21" s="37"/>
      <c r="GT21" s="37"/>
      <c r="GU21" s="37"/>
      <c r="GV21" s="37"/>
      <c r="GW21" s="37"/>
      <c r="GX21" s="37"/>
      <c r="GY21" s="37"/>
      <c r="GZ21" s="37"/>
      <c r="HA21" s="37"/>
      <c r="HB21" s="37"/>
      <c r="HC21" s="37"/>
      <c r="HD21" s="37"/>
      <c r="HE21" s="37"/>
      <c r="HF21" s="37"/>
      <c r="HG21" s="37"/>
      <c r="HH21" s="37"/>
      <c r="HI21" s="37"/>
      <c r="HJ21" s="37"/>
      <c r="HK21" s="37"/>
      <c r="HL21" s="37"/>
      <c r="HM21" s="37"/>
      <c r="HN21" s="37"/>
      <c r="HO21" s="37"/>
      <c r="HP21" s="37"/>
      <c r="HQ21" s="37"/>
      <c r="HR21" s="37"/>
      <c r="HS21" s="37"/>
      <c r="HT21" s="37"/>
      <c r="HU21" s="37"/>
      <c r="HV21" s="37"/>
      <c r="HW21" s="37"/>
      <c r="HX21" s="37"/>
      <c r="HY21" s="37"/>
      <c r="HZ21" s="37"/>
      <c r="IA21" s="37"/>
      <c r="IB21" s="37"/>
      <c r="IC21" s="37"/>
      <c r="ID21" s="37"/>
      <c r="IE21" s="37"/>
      <c r="IF21" s="37"/>
      <c r="IG21" s="37"/>
      <c r="IH21" s="37"/>
      <c r="II21" s="37"/>
      <c r="IJ21" s="37"/>
      <c r="IK21" s="37"/>
      <c r="IL21" s="37"/>
      <c r="IM21" s="37"/>
      <c r="IN21" s="37"/>
      <c r="IO21" s="37"/>
      <c r="IP21" s="37"/>
      <c r="IQ21" s="37"/>
      <c r="IR21" s="37"/>
      <c r="IS21" s="37"/>
      <c r="IT21" s="37"/>
      <c r="IU21" s="37"/>
      <c r="IV21" s="37"/>
      <c r="IW21" s="37"/>
      <c r="IX21" s="37"/>
      <c r="IY21" s="37"/>
      <c r="IZ21" s="37"/>
      <c r="JA21" s="37"/>
      <c r="JB21" s="37"/>
      <c r="JC21" s="37"/>
      <c r="JD21" s="37"/>
      <c r="JE21" s="37"/>
      <c r="JF21" s="37"/>
      <c r="JG21" s="37"/>
      <c r="JH21" s="37"/>
      <c r="JI21" s="37"/>
      <c r="JJ21" s="37"/>
      <c r="JK21" s="37"/>
      <c r="JL21" s="37"/>
      <c r="JM21" s="37"/>
      <c r="JN21" s="37"/>
      <c r="JO21" s="37"/>
      <c r="JP21" s="37"/>
      <c r="JQ21" s="37"/>
      <c r="JR21" s="37"/>
      <c r="JS21" s="37"/>
      <c r="JT21" s="37"/>
      <c r="JU21" s="37"/>
      <c r="JV21" s="37"/>
      <c r="JW21" s="37"/>
      <c r="JX21" s="37"/>
      <c r="JY21" s="37"/>
      <c r="JZ21" s="37"/>
      <c r="KA21" s="37"/>
      <c r="KB21" s="37"/>
      <c r="KC21" s="37"/>
      <c r="KD21" s="37"/>
      <c r="KE21" s="37"/>
      <c r="KF21" s="37"/>
      <c r="KG21" s="37"/>
      <c r="KH21" s="37"/>
      <c r="KI21" s="37"/>
      <c r="KJ21" s="37"/>
      <c r="KK21" s="37"/>
      <c r="KL21" s="37"/>
      <c r="KM21" s="37"/>
      <c r="KN21" s="37"/>
      <c r="KO21" s="37"/>
      <c r="KP21" s="37"/>
      <c r="KQ21" s="37"/>
      <c r="KR21" s="37"/>
      <c r="KS21" s="37"/>
      <c r="KT21" s="37"/>
      <c r="KU21" s="37"/>
      <c r="KV21" s="37"/>
      <c r="KW21" s="37"/>
      <c r="KX21" s="37"/>
      <c r="KY21" s="37"/>
      <c r="KZ21" s="37"/>
      <c r="LA21" s="37"/>
      <c r="LB21" s="37"/>
      <c r="LC21" s="37"/>
      <c r="LD21" s="37"/>
      <c r="LE21" s="37"/>
      <c r="LF21" s="37"/>
      <c r="LG21" s="37"/>
      <c r="LH21" s="37"/>
      <c r="LI21" s="37"/>
      <c r="LJ21" s="37"/>
      <c r="LK21" s="37"/>
      <c r="LL21" s="37"/>
      <c r="LM21" s="37"/>
      <c r="LN21" s="37"/>
      <c r="LO21" s="37"/>
      <c r="LP21" s="37"/>
      <c r="LQ21" s="37"/>
      <c r="LR21" s="37"/>
      <c r="LS21" s="37"/>
      <c r="LT21" s="37"/>
      <c r="LU21" s="37"/>
      <c r="LV21" s="37"/>
      <c r="LW21" s="37"/>
      <c r="LX21" s="37"/>
      <c r="LY21" s="37"/>
      <c r="LZ21" s="37"/>
      <c r="MA21" s="37"/>
      <c r="MB21" s="37"/>
      <c r="MC21" s="37"/>
      <c r="MD21" s="37"/>
      <c r="ME21" s="37"/>
      <c r="MF21" s="37"/>
      <c r="MG21" s="37"/>
      <c r="MH21" s="37"/>
      <c r="MI21" s="37"/>
      <c r="MJ21" s="37"/>
      <c r="MK21" s="37"/>
      <c r="ML21" s="37"/>
      <c r="MM21" s="37"/>
      <c r="MN21" s="37"/>
      <c r="MO21" s="37"/>
      <c r="MP21" s="37"/>
      <c r="MQ21" s="37"/>
      <c r="MR21" s="37"/>
      <c r="MS21" s="37"/>
      <c r="MT21" s="37"/>
      <c r="MU21" s="37"/>
      <c r="MV21" s="37"/>
      <c r="MW21" s="37"/>
      <c r="MX21" s="37"/>
      <c r="MY21" s="37"/>
      <c r="MZ21" s="37"/>
      <c r="NA21" s="37"/>
      <c r="NB21" s="37"/>
      <c r="NC21" s="37"/>
      <c r="ND21" s="37"/>
      <c r="NE21" s="37"/>
      <c r="NF21" s="37"/>
      <c r="NG21" s="37"/>
      <c r="NH21" s="37"/>
      <c r="NI21" s="37"/>
      <c r="NJ21" s="37"/>
      <c r="NK21" s="37"/>
      <c r="NL21" s="37"/>
      <c r="NM21" s="37"/>
      <c r="NN21" s="37"/>
      <c r="NO21" s="37"/>
      <c r="NP21" s="37"/>
      <c r="NQ21" s="37"/>
      <c r="NR21" s="37"/>
      <c r="NS21" s="37"/>
      <c r="NT21" s="37"/>
      <c r="NU21" s="37"/>
      <c r="NV21" s="37"/>
      <c r="NW21" s="37"/>
      <c r="NX21" s="37"/>
      <c r="NY21" s="37"/>
      <c r="NZ21" s="37"/>
      <c r="OA21" s="37"/>
      <c r="OB21" s="37"/>
      <c r="OC21" s="37"/>
      <c r="OD21" s="37"/>
      <c r="OE21" s="37"/>
      <c r="OF21" s="37"/>
      <c r="OG21" s="37"/>
      <c r="OH21" s="37"/>
      <c r="OI21" s="37"/>
      <c r="OJ21" s="37"/>
      <c r="OK21" s="37"/>
      <c r="OL21" s="37"/>
      <c r="OM21" s="37"/>
      <c r="ON21" s="37"/>
      <c r="OO21" s="37"/>
      <c r="OP21" s="37"/>
      <c r="OQ21" s="37"/>
      <c r="OR21" s="37"/>
      <c r="OS21" s="37"/>
      <c r="OT21" s="37"/>
      <c r="OU21" s="37"/>
      <c r="OV21" s="37"/>
      <c r="OW21" s="37"/>
      <c r="OX21" s="37"/>
      <c r="OY21" s="37"/>
    </row>
    <row r="22" spans="1:415" ht="39" customHeight="1">
      <c r="A22" s="36"/>
      <c r="B22" s="48" t="s">
        <v>462</v>
      </c>
      <c r="C22" s="55" t="s">
        <v>463</v>
      </c>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c r="EN22" s="37"/>
      <c r="EO22" s="37"/>
      <c r="EP22" s="37"/>
      <c r="EQ22" s="37"/>
      <c r="ER22" s="37"/>
      <c r="ES22" s="37"/>
      <c r="ET22" s="37"/>
      <c r="EU22" s="37"/>
      <c r="EV22" s="37"/>
      <c r="EW22" s="37"/>
      <c r="EX22" s="37"/>
      <c r="EY22" s="37"/>
      <c r="EZ22" s="37"/>
      <c r="FA22" s="37"/>
      <c r="FB22" s="37"/>
      <c r="FC22" s="37"/>
      <c r="FD22" s="37"/>
      <c r="FE22" s="37"/>
      <c r="FF22" s="37"/>
      <c r="FG22" s="37"/>
      <c r="FH22" s="37"/>
      <c r="FI22" s="37"/>
      <c r="FJ22" s="37"/>
      <c r="FK22" s="37"/>
      <c r="FL22" s="37"/>
      <c r="FM22" s="37"/>
      <c r="FN22" s="37"/>
      <c r="FO22" s="37"/>
      <c r="FP22" s="37"/>
      <c r="FQ22" s="37"/>
      <c r="FR22" s="37"/>
      <c r="FS22" s="37"/>
      <c r="FT22" s="37"/>
      <c r="FU22" s="37"/>
      <c r="FV22" s="37"/>
      <c r="FW22" s="37"/>
      <c r="FX22" s="37"/>
      <c r="FY22" s="37"/>
      <c r="FZ22" s="37"/>
      <c r="GA22" s="37"/>
      <c r="GB22" s="37"/>
      <c r="GC22" s="37"/>
      <c r="GD22" s="37"/>
      <c r="GE22" s="37"/>
      <c r="GF22" s="37"/>
      <c r="GG22" s="37"/>
      <c r="GH22" s="37"/>
      <c r="GI22" s="37"/>
      <c r="GJ22" s="37"/>
      <c r="GK22" s="37"/>
      <c r="GL22" s="37"/>
      <c r="GM22" s="37"/>
      <c r="GN22" s="37"/>
      <c r="GO22" s="37"/>
      <c r="GP22" s="37"/>
      <c r="GQ22" s="37"/>
      <c r="GR22" s="37"/>
      <c r="GS22" s="37"/>
      <c r="GT22" s="37"/>
      <c r="GU22" s="37"/>
      <c r="GV22" s="37"/>
      <c r="GW22" s="37"/>
      <c r="GX22" s="37"/>
      <c r="GY22" s="37"/>
      <c r="GZ22" s="37"/>
      <c r="HA22" s="37"/>
      <c r="HB22" s="37"/>
      <c r="HC22" s="37"/>
      <c r="HD22" s="37"/>
      <c r="HE22" s="37"/>
      <c r="HF22" s="37"/>
      <c r="HG22" s="37"/>
      <c r="HH22" s="37"/>
      <c r="HI22" s="37"/>
      <c r="HJ22" s="37"/>
      <c r="HK22" s="37"/>
      <c r="HL22" s="37"/>
      <c r="HM22" s="37"/>
      <c r="HN22" s="37"/>
      <c r="HO22" s="37"/>
      <c r="HP22" s="37"/>
      <c r="HQ22" s="37"/>
      <c r="HR22" s="37"/>
      <c r="HS22" s="37"/>
      <c r="HT22" s="37"/>
      <c r="HU22" s="37"/>
      <c r="HV22" s="37"/>
      <c r="HW22" s="37"/>
      <c r="HX22" s="37"/>
      <c r="HY22" s="37"/>
      <c r="HZ22" s="37"/>
      <c r="IA22" s="37"/>
      <c r="IB22" s="37"/>
      <c r="IC22" s="37"/>
      <c r="ID22" s="37"/>
      <c r="IE22" s="37"/>
      <c r="IF22" s="37"/>
      <c r="IG22" s="37"/>
      <c r="IH22" s="37"/>
      <c r="II22" s="37"/>
      <c r="IJ22" s="37"/>
      <c r="IK22" s="37"/>
      <c r="IL22" s="37"/>
      <c r="IM22" s="37"/>
      <c r="IN22" s="37"/>
      <c r="IO22" s="37"/>
      <c r="IP22" s="37"/>
      <c r="IQ22" s="37"/>
      <c r="IR22" s="37"/>
      <c r="IS22" s="37"/>
      <c r="IT22" s="37"/>
      <c r="IU22" s="37"/>
      <c r="IV22" s="37"/>
      <c r="IW22" s="37"/>
      <c r="IX22" s="37"/>
      <c r="IY22" s="37"/>
      <c r="IZ22" s="37"/>
      <c r="JA22" s="37"/>
      <c r="JB22" s="37"/>
      <c r="JC22" s="37"/>
      <c r="JD22" s="37"/>
      <c r="JE22" s="37"/>
      <c r="JF22" s="37"/>
      <c r="JG22" s="37"/>
      <c r="JH22" s="37"/>
      <c r="JI22" s="37"/>
      <c r="JJ22" s="37"/>
      <c r="JK22" s="37"/>
      <c r="JL22" s="37"/>
      <c r="JM22" s="37"/>
      <c r="JN22" s="37"/>
      <c r="JO22" s="37"/>
      <c r="JP22" s="37"/>
      <c r="JQ22" s="37"/>
      <c r="JR22" s="37"/>
      <c r="JS22" s="37"/>
      <c r="JT22" s="37"/>
      <c r="JU22" s="37"/>
      <c r="JV22" s="37"/>
      <c r="JW22" s="37"/>
      <c r="JX22" s="37"/>
      <c r="JY22" s="37"/>
      <c r="JZ22" s="37"/>
      <c r="KA22" s="37"/>
      <c r="KB22" s="37"/>
      <c r="KC22" s="37"/>
      <c r="KD22" s="37"/>
      <c r="KE22" s="37"/>
      <c r="KF22" s="37"/>
      <c r="KG22" s="37"/>
      <c r="KH22" s="37"/>
      <c r="KI22" s="37"/>
      <c r="KJ22" s="37"/>
      <c r="KK22" s="37"/>
      <c r="KL22" s="37"/>
      <c r="KM22" s="37"/>
      <c r="KN22" s="37"/>
      <c r="KO22" s="37"/>
      <c r="KP22" s="37"/>
      <c r="KQ22" s="37"/>
      <c r="KR22" s="37"/>
      <c r="KS22" s="37"/>
      <c r="KT22" s="37"/>
      <c r="KU22" s="37"/>
      <c r="KV22" s="37"/>
      <c r="KW22" s="37"/>
      <c r="KX22" s="37"/>
      <c r="KY22" s="37"/>
      <c r="KZ22" s="37"/>
      <c r="LA22" s="37"/>
      <c r="LB22" s="37"/>
      <c r="LC22" s="37"/>
      <c r="LD22" s="37"/>
      <c r="LE22" s="37"/>
      <c r="LF22" s="37"/>
      <c r="LG22" s="37"/>
      <c r="LH22" s="37"/>
      <c r="LI22" s="37"/>
      <c r="LJ22" s="37"/>
      <c r="LK22" s="37"/>
      <c r="LL22" s="37"/>
      <c r="LM22" s="37"/>
      <c r="LN22" s="37"/>
      <c r="LO22" s="37"/>
      <c r="LP22" s="37"/>
      <c r="LQ22" s="37"/>
      <c r="LR22" s="37"/>
      <c r="LS22" s="37"/>
      <c r="LT22" s="37"/>
      <c r="LU22" s="37"/>
      <c r="LV22" s="37"/>
      <c r="LW22" s="37"/>
      <c r="LX22" s="37"/>
      <c r="LY22" s="37"/>
      <c r="LZ22" s="37"/>
      <c r="MA22" s="37"/>
      <c r="MB22" s="37"/>
      <c r="MC22" s="37"/>
      <c r="MD22" s="37"/>
      <c r="ME22" s="37"/>
      <c r="MF22" s="37"/>
      <c r="MG22" s="37"/>
      <c r="MH22" s="37"/>
      <c r="MI22" s="37"/>
      <c r="MJ22" s="37"/>
      <c r="MK22" s="37"/>
      <c r="ML22" s="37"/>
      <c r="MM22" s="37"/>
      <c r="MN22" s="37"/>
      <c r="MO22" s="37"/>
      <c r="MP22" s="37"/>
      <c r="MQ22" s="37"/>
      <c r="MR22" s="37"/>
      <c r="MS22" s="37"/>
      <c r="MT22" s="37"/>
      <c r="MU22" s="37"/>
      <c r="MV22" s="37"/>
      <c r="MW22" s="37"/>
      <c r="MX22" s="37"/>
      <c r="MY22" s="37"/>
      <c r="MZ22" s="37"/>
      <c r="NA22" s="37"/>
      <c r="NB22" s="37"/>
      <c r="NC22" s="37"/>
      <c r="ND22" s="37"/>
      <c r="NE22" s="37"/>
      <c r="NF22" s="37"/>
      <c r="NG22" s="37"/>
      <c r="NH22" s="37"/>
      <c r="NI22" s="37"/>
      <c r="NJ22" s="37"/>
      <c r="NK22" s="37"/>
      <c r="NL22" s="37"/>
      <c r="NM22" s="37"/>
      <c r="NN22" s="37"/>
      <c r="NO22" s="37"/>
      <c r="NP22" s="37"/>
      <c r="NQ22" s="37"/>
      <c r="NR22" s="37"/>
      <c r="NS22" s="37"/>
      <c r="NT22" s="37"/>
      <c r="NU22" s="37"/>
      <c r="NV22" s="37"/>
      <c r="NW22" s="37"/>
      <c r="NX22" s="37"/>
      <c r="NY22" s="37"/>
      <c r="NZ22" s="37"/>
      <c r="OA22" s="37"/>
      <c r="OB22" s="37"/>
      <c r="OC22" s="37"/>
      <c r="OD22" s="37"/>
      <c r="OE22" s="37"/>
      <c r="OF22" s="37"/>
      <c r="OG22" s="37"/>
      <c r="OH22" s="37"/>
      <c r="OI22" s="37"/>
      <c r="OJ22" s="37"/>
      <c r="OK22" s="37"/>
      <c r="OL22" s="37"/>
      <c r="OM22" s="37"/>
      <c r="ON22" s="37"/>
      <c r="OO22" s="37"/>
      <c r="OP22" s="37"/>
      <c r="OQ22" s="37"/>
      <c r="OR22" s="37"/>
      <c r="OS22" s="37"/>
      <c r="OT22" s="37"/>
      <c r="OU22" s="37"/>
      <c r="OV22" s="37"/>
      <c r="OW22" s="37"/>
      <c r="OX22" s="37"/>
      <c r="OY22" s="37"/>
    </row>
    <row r="23" spans="1:415">
      <c r="A23" s="36"/>
      <c r="B23" s="48" t="s">
        <v>464</v>
      </c>
      <c r="C23" s="55" t="s">
        <v>465</v>
      </c>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c r="DQ23" s="37"/>
      <c r="DR23" s="37"/>
      <c r="DS23" s="37"/>
      <c r="DT23" s="37"/>
      <c r="DU23" s="37"/>
      <c r="DV23" s="37"/>
      <c r="DW23" s="37"/>
      <c r="DX23" s="37"/>
      <c r="DY23" s="37"/>
      <c r="DZ23" s="37"/>
      <c r="EA23" s="37"/>
      <c r="EB23" s="37"/>
      <c r="EC23" s="37"/>
      <c r="ED23" s="37"/>
      <c r="EE23" s="37"/>
      <c r="EF23" s="37"/>
      <c r="EG23" s="37"/>
      <c r="EH23" s="37"/>
      <c r="EI23" s="37"/>
      <c r="EJ23" s="37"/>
      <c r="EK23" s="37"/>
      <c r="EL23" s="37"/>
      <c r="EM23" s="37"/>
      <c r="EN23" s="37"/>
      <c r="EO23" s="37"/>
      <c r="EP23" s="37"/>
      <c r="EQ23" s="37"/>
      <c r="ER23" s="37"/>
      <c r="ES23" s="37"/>
      <c r="ET23" s="37"/>
      <c r="EU23" s="37"/>
      <c r="EV23" s="37"/>
      <c r="EW23" s="37"/>
      <c r="EX23" s="37"/>
      <c r="EY23" s="37"/>
      <c r="EZ23" s="37"/>
      <c r="FA23" s="37"/>
      <c r="FB23" s="37"/>
      <c r="FC23" s="37"/>
      <c r="FD23" s="37"/>
      <c r="FE23" s="37"/>
      <c r="FF23" s="37"/>
      <c r="FG23" s="37"/>
      <c r="FH23" s="37"/>
      <c r="FI23" s="37"/>
      <c r="FJ23" s="37"/>
      <c r="FK23" s="37"/>
      <c r="FL23" s="37"/>
      <c r="FM23" s="37"/>
      <c r="FN23" s="37"/>
      <c r="FO23" s="37"/>
      <c r="FP23" s="37"/>
      <c r="FQ23" s="37"/>
      <c r="FR23" s="37"/>
      <c r="FS23" s="37"/>
      <c r="FT23" s="37"/>
      <c r="FU23" s="37"/>
      <c r="FV23" s="37"/>
      <c r="FW23" s="37"/>
      <c r="FX23" s="37"/>
      <c r="FY23" s="37"/>
      <c r="FZ23" s="37"/>
      <c r="GA23" s="37"/>
      <c r="GB23" s="37"/>
      <c r="GC23" s="37"/>
      <c r="GD23" s="37"/>
      <c r="GE23" s="37"/>
      <c r="GF23" s="37"/>
      <c r="GG23" s="37"/>
      <c r="GH23" s="37"/>
      <c r="GI23" s="37"/>
      <c r="GJ23" s="37"/>
      <c r="GK23" s="37"/>
      <c r="GL23" s="37"/>
      <c r="GM23" s="37"/>
      <c r="GN23" s="37"/>
      <c r="GO23" s="37"/>
      <c r="GP23" s="37"/>
      <c r="GQ23" s="37"/>
      <c r="GR23" s="37"/>
      <c r="GS23" s="37"/>
      <c r="GT23" s="37"/>
      <c r="GU23" s="37"/>
      <c r="GV23" s="37"/>
      <c r="GW23" s="37"/>
      <c r="GX23" s="37"/>
      <c r="GY23" s="37"/>
      <c r="GZ23" s="37"/>
      <c r="HA23" s="37"/>
      <c r="HB23" s="37"/>
      <c r="HC23" s="37"/>
      <c r="HD23" s="37"/>
      <c r="HE23" s="37"/>
      <c r="HF23" s="37"/>
      <c r="HG23" s="37"/>
      <c r="HH23" s="37"/>
      <c r="HI23" s="37"/>
      <c r="HJ23" s="37"/>
      <c r="HK23" s="37"/>
      <c r="HL23" s="37"/>
      <c r="HM23" s="37"/>
      <c r="HN23" s="37"/>
      <c r="HO23" s="37"/>
      <c r="HP23" s="37"/>
      <c r="HQ23" s="37"/>
      <c r="HR23" s="37"/>
      <c r="HS23" s="37"/>
      <c r="HT23" s="37"/>
      <c r="HU23" s="37"/>
      <c r="HV23" s="37"/>
      <c r="HW23" s="37"/>
      <c r="HX23" s="37"/>
      <c r="HY23" s="37"/>
      <c r="HZ23" s="37"/>
      <c r="IA23" s="37"/>
      <c r="IB23" s="37"/>
      <c r="IC23" s="37"/>
      <c r="ID23" s="37"/>
      <c r="IE23" s="37"/>
      <c r="IF23" s="37"/>
      <c r="IG23" s="37"/>
      <c r="IH23" s="37"/>
      <c r="II23" s="37"/>
      <c r="IJ23" s="37"/>
      <c r="IK23" s="37"/>
      <c r="IL23" s="37"/>
      <c r="IM23" s="37"/>
      <c r="IN23" s="37"/>
      <c r="IO23" s="37"/>
      <c r="IP23" s="37"/>
      <c r="IQ23" s="37"/>
      <c r="IR23" s="37"/>
      <c r="IS23" s="37"/>
      <c r="IT23" s="37"/>
      <c r="IU23" s="37"/>
      <c r="IV23" s="37"/>
      <c r="IW23" s="37"/>
      <c r="IX23" s="37"/>
      <c r="IY23" s="37"/>
      <c r="IZ23" s="37"/>
      <c r="JA23" s="37"/>
      <c r="JB23" s="37"/>
      <c r="JC23" s="37"/>
      <c r="JD23" s="37"/>
      <c r="JE23" s="37"/>
      <c r="JF23" s="37"/>
      <c r="JG23" s="37"/>
      <c r="JH23" s="37"/>
      <c r="JI23" s="37"/>
      <c r="JJ23" s="37"/>
      <c r="JK23" s="37"/>
      <c r="JL23" s="37"/>
      <c r="JM23" s="37"/>
      <c r="JN23" s="37"/>
      <c r="JO23" s="37"/>
      <c r="JP23" s="37"/>
      <c r="JQ23" s="37"/>
      <c r="JR23" s="37"/>
      <c r="JS23" s="37"/>
      <c r="JT23" s="37"/>
      <c r="JU23" s="37"/>
      <c r="JV23" s="37"/>
      <c r="JW23" s="37"/>
      <c r="JX23" s="37"/>
      <c r="JY23" s="37"/>
      <c r="JZ23" s="37"/>
      <c r="KA23" s="37"/>
      <c r="KB23" s="37"/>
      <c r="KC23" s="37"/>
      <c r="KD23" s="37"/>
      <c r="KE23" s="37"/>
      <c r="KF23" s="37"/>
      <c r="KG23" s="37"/>
      <c r="KH23" s="37"/>
      <c r="KI23" s="37"/>
      <c r="KJ23" s="37"/>
      <c r="KK23" s="37"/>
      <c r="KL23" s="37"/>
      <c r="KM23" s="37"/>
      <c r="KN23" s="37"/>
      <c r="KO23" s="37"/>
      <c r="KP23" s="37"/>
      <c r="KQ23" s="37"/>
      <c r="KR23" s="37"/>
      <c r="KS23" s="37"/>
      <c r="KT23" s="37"/>
      <c r="KU23" s="37"/>
      <c r="KV23" s="37"/>
      <c r="KW23" s="37"/>
      <c r="KX23" s="37"/>
      <c r="KY23" s="37"/>
      <c r="KZ23" s="37"/>
      <c r="LA23" s="37"/>
      <c r="LB23" s="37"/>
      <c r="LC23" s="37"/>
      <c r="LD23" s="37"/>
      <c r="LE23" s="37"/>
      <c r="LF23" s="37"/>
      <c r="LG23" s="37"/>
      <c r="LH23" s="37"/>
      <c r="LI23" s="37"/>
      <c r="LJ23" s="37"/>
      <c r="LK23" s="37"/>
      <c r="LL23" s="37"/>
      <c r="LM23" s="37"/>
      <c r="LN23" s="37"/>
      <c r="LO23" s="37"/>
      <c r="LP23" s="37"/>
      <c r="LQ23" s="37"/>
      <c r="LR23" s="37"/>
      <c r="LS23" s="37"/>
      <c r="LT23" s="37"/>
      <c r="LU23" s="37"/>
      <c r="LV23" s="37"/>
      <c r="LW23" s="37"/>
      <c r="LX23" s="37"/>
      <c r="LY23" s="37"/>
      <c r="LZ23" s="37"/>
      <c r="MA23" s="37"/>
      <c r="MB23" s="37"/>
      <c r="MC23" s="37"/>
      <c r="MD23" s="37"/>
      <c r="ME23" s="37"/>
      <c r="MF23" s="37"/>
      <c r="MG23" s="37"/>
      <c r="MH23" s="37"/>
      <c r="MI23" s="37"/>
      <c r="MJ23" s="37"/>
      <c r="MK23" s="37"/>
      <c r="ML23" s="37"/>
      <c r="MM23" s="37"/>
      <c r="MN23" s="37"/>
      <c r="MO23" s="37"/>
      <c r="MP23" s="37"/>
      <c r="MQ23" s="37"/>
      <c r="MR23" s="37"/>
      <c r="MS23" s="37"/>
      <c r="MT23" s="37"/>
      <c r="MU23" s="37"/>
      <c r="MV23" s="37"/>
      <c r="MW23" s="37"/>
      <c r="MX23" s="37"/>
      <c r="MY23" s="37"/>
      <c r="MZ23" s="37"/>
      <c r="NA23" s="37"/>
      <c r="NB23" s="37"/>
      <c r="NC23" s="37"/>
      <c r="ND23" s="37"/>
      <c r="NE23" s="37"/>
      <c r="NF23" s="37"/>
      <c r="NG23" s="37"/>
      <c r="NH23" s="37"/>
      <c r="NI23" s="37"/>
      <c r="NJ23" s="37"/>
      <c r="NK23" s="37"/>
      <c r="NL23" s="37"/>
      <c r="NM23" s="37"/>
      <c r="NN23" s="37"/>
      <c r="NO23" s="37"/>
      <c r="NP23" s="37"/>
      <c r="NQ23" s="37"/>
      <c r="NR23" s="37"/>
      <c r="NS23" s="37"/>
      <c r="NT23" s="37"/>
      <c r="NU23" s="37"/>
      <c r="NV23" s="37"/>
      <c r="NW23" s="37"/>
      <c r="NX23" s="37"/>
      <c r="NY23" s="37"/>
      <c r="NZ23" s="37"/>
      <c r="OA23" s="37"/>
      <c r="OB23" s="37"/>
      <c r="OC23" s="37"/>
      <c r="OD23" s="37"/>
      <c r="OE23" s="37"/>
      <c r="OF23" s="37"/>
      <c r="OG23" s="37"/>
      <c r="OH23" s="37"/>
      <c r="OI23" s="37"/>
      <c r="OJ23" s="37"/>
      <c r="OK23" s="37"/>
      <c r="OL23" s="37"/>
      <c r="OM23" s="37"/>
      <c r="ON23" s="37"/>
      <c r="OO23" s="37"/>
      <c r="OP23" s="37"/>
      <c r="OQ23" s="37"/>
      <c r="OR23" s="37"/>
      <c r="OS23" s="37"/>
      <c r="OT23" s="37"/>
      <c r="OU23" s="37"/>
      <c r="OV23" s="37"/>
      <c r="OW23" s="37"/>
      <c r="OX23" s="37"/>
      <c r="OY23" s="37"/>
    </row>
    <row r="24" spans="1:415" ht="25.25" customHeight="1">
      <c r="A24" s="36"/>
      <c r="B24" s="48" t="s">
        <v>466</v>
      </c>
      <c r="C24" s="55" t="s">
        <v>467</v>
      </c>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c r="DM24" s="37"/>
      <c r="DN24" s="37"/>
      <c r="DO24" s="37"/>
      <c r="DP24" s="37"/>
      <c r="DQ24" s="37"/>
      <c r="DR24" s="37"/>
      <c r="DS24" s="37"/>
      <c r="DT24" s="37"/>
      <c r="DU24" s="37"/>
      <c r="DV24" s="37"/>
      <c r="DW24" s="37"/>
      <c r="DX24" s="37"/>
      <c r="DY24" s="37"/>
      <c r="DZ24" s="37"/>
      <c r="EA24" s="37"/>
      <c r="EB24" s="37"/>
      <c r="EC24" s="37"/>
      <c r="ED24" s="37"/>
      <c r="EE24" s="37"/>
      <c r="EF24" s="37"/>
      <c r="EG24" s="37"/>
      <c r="EH24" s="37"/>
      <c r="EI24" s="37"/>
      <c r="EJ24" s="37"/>
      <c r="EK24" s="37"/>
      <c r="EL24" s="37"/>
      <c r="EM24" s="37"/>
      <c r="EN24" s="37"/>
      <c r="EO24" s="37"/>
      <c r="EP24" s="37"/>
      <c r="EQ24" s="37"/>
      <c r="ER24" s="37"/>
      <c r="ES24" s="37"/>
      <c r="ET24" s="37"/>
      <c r="EU24" s="37"/>
      <c r="EV24" s="37"/>
      <c r="EW24" s="37"/>
      <c r="EX24" s="37"/>
      <c r="EY24" s="37"/>
      <c r="EZ24" s="37"/>
      <c r="FA24" s="37"/>
      <c r="FB24" s="37"/>
      <c r="FC24" s="37"/>
      <c r="FD24" s="37"/>
      <c r="FE24" s="37"/>
      <c r="FF24" s="37"/>
      <c r="FG24" s="37"/>
      <c r="FH24" s="37"/>
      <c r="FI24" s="37"/>
      <c r="FJ24" s="37"/>
      <c r="FK24" s="37"/>
      <c r="FL24" s="37"/>
      <c r="FM24" s="37"/>
      <c r="FN24" s="37"/>
      <c r="FO24" s="37"/>
      <c r="FP24" s="37"/>
      <c r="FQ24" s="37"/>
      <c r="FR24" s="37"/>
      <c r="FS24" s="37"/>
      <c r="FT24" s="37"/>
      <c r="FU24" s="37"/>
      <c r="FV24" s="37"/>
      <c r="FW24" s="37"/>
      <c r="FX24" s="37"/>
      <c r="FY24" s="37"/>
      <c r="FZ24" s="37"/>
      <c r="GA24" s="37"/>
      <c r="GB24" s="37"/>
      <c r="GC24" s="37"/>
      <c r="GD24" s="37"/>
      <c r="GE24" s="37"/>
      <c r="GF24" s="37"/>
      <c r="GG24" s="37"/>
      <c r="GH24" s="37"/>
      <c r="GI24" s="37"/>
      <c r="GJ24" s="37"/>
      <c r="GK24" s="37"/>
      <c r="GL24" s="37"/>
      <c r="GM24" s="37"/>
      <c r="GN24" s="37"/>
      <c r="GO24" s="37"/>
      <c r="GP24" s="37"/>
      <c r="GQ24" s="37"/>
      <c r="GR24" s="37"/>
      <c r="GS24" s="37"/>
      <c r="GT24" s="37"/>
      <c r="GU24" s="37"/>
      <c r="GV24" s="37"/>
      <c r="GW24" s="37"/>
      <c r="GX24" s="37"/>
      <c r="GY24" s="37"/>
      <c r="GZ24" s="37"/>
      <c r="HA24" s="37"/>
      <c r="HB24" s="37"/>
      <c r="HC24" s="37"/>
      <c r="HD24" s="37"/>
      <c r="HE24" s="37"/>
      <c r="HF24" s="37"/>
      <c r="HG24" s="37"/>
      <c r="HH24" s="37"/>
      <c r="HI24" s="37"/>
      <c r="HJ24" s="37"/>
      <c r="HK24" s="37"/>
      <c r="HL24" s="37"/>
      <c r="HM24" s="37"/>
      <c r="HN24" s="37"/>
      <c r="HO24" s="37"/>
      <c r="HP24" s="37"/>
      <c r="HQ24" s="37"/>
      <c r="HR24" s="37"/>
      <c r="HS24" s="37"/>
      <c r="HT24" s="37"/>
      <c r="HU24" s="37"/>
      <c r="HV24" s="37"/>
      <c r="HW24" s="37"/>
      <c r="HX24" s="37"/>
      <c r="HY24" s="37"/>
      <c r="HZ24" s="37"/>
      <c r="IA24" s="37"/>
      <c r="IB24" s="37"/>
      <c r="IC24" s="37"/>
      <c r="ID24" s="37"/>
      <c r="IE24" s="37"/>
      <c r="IF24" s="37"/>
      <c r="IG24" s="37"/>
      <c r="IH24" s="37"/>
      <c r="II24" s="37"/>
      <c r="IJ24" s="37"/>
      <c r="IK24" s="37"/>
      <c r="IL24" s="37"/>
      <c r="IM24" s="37"/>
      <c r="IN24" s="37"/>
      <c r="IO24" s="37"/>
      <c r="IP24" s="37"/>
      <c r="IQ24" s="37"/>
      <c r="IR24" s="37"/>
      <c r="IS24" s="37"/>
      <c r="IT24" s="37"/>
      <c r="IU24" s="37"/>
      <c r="IV24" s="37"/>
      <c r="IW24" s="37"/>
      <c r="IX24" s="37"/>
      <c r="IY24" s="37"/>
      <c r="IZ24" s="37"/>
      <c r="JA24" s="37"/>
      <c r="JB24" s="37"/>
      <c r="JC24" s="37"/>
      <c r="JD24" s="37"/>
      <c r="JE24" s="37"/>
      <c r="JF24" s="37"/>
      <c r="JG24" s="37"/>
      <c r="JH24" s="37"/>
      <c r="JI24" s="37"/>
      <c r="JJ24" s="37"/>
      <c r="JK24" s="37"/>
      <c r="JL24" s="37"/>
      <c r="JM24" s="37"/>
      <c r="JN24" s="37"/>
      <c r="JO24" s="37"/>
      <c r="JP24" s="37"/>
      <c r="JQ24" s="37"/>
      <c r="JR24" s="37"/>
      <c r="JS24" s="37"/>
      <c r="JT24" s="37"/>
      <c r="JU24" s="37"/>
      <c r="JV24" s="37"/>
      <c r="JW24" s="37"/>
      <c r="JX24" s="37"/>
      <c r="JY24" s="37"/>
      <c r="JZ24" s="37"/>
      <c r="KA24" s="37"/>
      <c r="KB24" s="37"/>
      <c r="KC24" s="37"/>
      <c r="KD24" s="37"/>
      <c r="KE24" s="37"/>
      <c r="KF24" s="37"/>
      <c r="KG24" s="37"/>
      <c r="KH24" s="37"/>
      <c r="KI24" s="37"/>
      <c r="KJ24" s="37"/>
      <c r="KK24" s="37"/>
      <c r="KL24" s="37"/>
      <c r="KM24" s="37"/>
      <c r="KN24" s="37"/>
      <c r="KO24" s="37"/>
      <c r="KP24" s="37"/>
      <c r="KQ24" s="37"/>
      <c r="KR24" s="37"/>
      <c r="KS24" s="37"/>
      <c r="KT24" s="37"/>
      <c r="KU24" s="37"/>
      <c r="KV24" s="37"/>
      <c r="KW24" s="37"/>
      <c r="KX24" s="37"/>
      <c r="KY24" s="37"/>
      <c r="KZ24" s="37"/>
      <c r="LA24" s="37"/>
      <c r="LB24" s="37"/>
      <c r="LC24" s="37"/>
      <c r="LD24" s="37"/>
      <c r="LE24" s="37"/>
      <c r="LF24" s="37"/>
      <c r="LG24" s="37"/>
      <c r="LH24" s="37"/>
      <c r="LI24" s="37"/>
      <c r="LJ24" s="37"/>
      <c r="LK24" s="37"/>
      <c r="LL24" s="37"/>
      <c r="LM24" s="37"/>
      <c r="LN24" s="37"/>
      <c r="LO24" s="37"/>
      <c r="LP24" s="37"/>
      <c r="LQ24" s="37"/>
      <c r="LR24" s="37"/>
      <c r="LS24" s="37"/>
      <c r="LT24" s="37"/>
      <c r="LU24" s="37"/>
      <c r="LV24" s="37"/>
      <c r="LW24" s="37"/>
      <c r="LX24" s="37"/>
      <c r="LY24" s="37"/>
      <c r="LZ24" s="37"/>
      <c r="MA24" s="37"/>
      <c r="MB24" s="37"/>
      <c r="MC24" s="37"/>
      <c r="MD24" s="37"/>
      <c r="ME24" s="37"/>
      <c r="MF24" s="37"/>
      <c r="MG24" s="37"/>
      <c r="MH24" s="37"/>
      <c r="MI24" s="37"/>
      <c r="MJ24" s="37"/>
      <c r="MK24" s="37"/>
      <c r="ML24" s="37"/>
      <c r="MM24" s="37"/>
      <c r="MN24" s="37"/>
      <c r="MO24" s="37"/>
      <c r="MP24" s="37"/>
      <c r="MQ24" s="37"/>
      <c r="MR24" s="37"/>
      <c r="MS24" s="37"/>
      <c r="MT24" s="37"/>
      <c r="MU24" s="37"/>
      <c r="MV24" s="37"/>
      <c r="MW24" s="37"/>
      <c r="MX24" s="37"/>
      <c r="MY24" s="37"/>
      <c r="MZ24" s="37"/>
      <c r="NA24" s="37"/>
      <c r="NB24" s="37"/>
      <c r="NC24" s="37"/>
      <c r="ND24" s="37"/>
      <c r="NE24" s="37"/>
      <c r="NF24" s="37"/>
      <c r="NG24" s="37"/>
      <c r="NH24" s="37"/>
      <c r="NI24" s="37"/>
      <c r="NJ24" s="37"/>
      <c r="NK24" s="37"/>
      <c r="NL24" s="37"/>
      <c r="NM24" s="37"/>
      <c r="NN24" s="37"/>
      <c r="NO24" s="37"/>
      <c r="NP24" s="37"/>
      <c r="NQ24" s="37"/>
      <c r="NR24" s="37"/>
      <c r="NS24" s="37"/>
      <c r="NT24" s="37"/>
      <c r="NU24" s="37"/>
      <c r="NV24" s="37"/>
      <c r="NW24" s="37"/>
      <c r="NX24" s="37"/>
      <c r="NY24" s="37"/>
      <c r="NZ24" s="37"/>
      <c r="OA24" s="37"/>
      <c r="OB24" s="37"/>
      <c r="OC24" s="37"/>
      <c r="OD24" s="37"/>
      <c r="OE24" s="37"/>
      <c r="OF24" s="37"/>
      <c r="OG24" s="37"/>
      <c r="OH24" s="37"/>
      <c r="OI24" s="37"/>
      <c r="OJ24" s="37"/>
      <c r="OK24" s="37"/>
      <c r="OL24" s="37"/>
      <c r="OM24" s="37"/>
      <c r="ON24" s="37"/>
      <c r="OO24" s="37"/>
      <c r="OP24" s="37"/>
      <c r="OQ24" s="37"/>
      <c r="OR24" s="37"/>
      <c r="OS24" s="37"/>
      <c r="OT24" s="37"/>
      <c r="OU24" s="37"/>
      <c r="OV24" s="37"/>
      <c r="OW24" s="37"/>
      <c r="OX24" s="37"/>
      <c r="OY24" s="37"/>
    </row>
    <row r="25" spans="1:415" ht="29">
      <c r="A25" s="36"/>
      <c r="B25" s="48" t="s">
        <v>468</v>
      </c>
      <c r="C25" s="55" t="s">
        <v>459</v>
      </c>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c r="DM25" s="37"/>
      <c r="DN25" s="37"/>
      <c r="DO25" s="37"/>
      <c r="DP25" s="37"/>
      <c r="DQ25" s="37"/>
      <c r="DR25" s="37"/>
      <c r="DS25" s="37"/>
      <c r="DT25" s="37"/>
      <c r="DU25" s="37"/>
      <c r="DV25" s="37"/>
      <c r="DW25" s="37"/>
      <c r="DX25" s="37"/>
      <c r="DY25" s="37"/>
      <c r="DZ25" s="37"/>
      <c r="EA25" s="37"/>
      <c r="EB25" s="37"/>
      <c r="EC25" s="37"/>
      <c r="ED25" s="37"/>
      <c r="EE25" s="37"/>
      <c r="EF25" s="37"/>
      <c r="EG25" s="37"/>
      <c r="EH25" s="37"/>
      <c r="EI25" s="37"/>
      <c r="EJ25" s="37"/>
      <c r="EK25" s="37"/>
      <c r="EL25" s="37"/>
      <c r="EM25" s="37"/>
      <c r="EN25" s="37"/>
      <c r="EO25" s="37"/>
      <c r="EP25" s="37"/>
      <c r="EQ25" s="37"/>
      <c r="ER25" s="37"/>
      <c r="ES25" s="37"/>
      <c r="ET25" s="37"/>
      <c r="EU25" s="37"/>
      <c r="EV25" s="37"/>
      <c r="EW25" s="37"/>
      <c r="EX25" s="37"/>
      <c r="EY25" s="37"/>
      <c r="EZ25" s="37"/>
      <c r="FA25" s="37"/>
      <c r="FB25" s="37"/>
      <c r="FC25" s="37"/>
      <c r="FD25" s="37"/>
      <c r="FE25" s="37"/>
      <c r="FF25" s="37"/>
      <c r="FG25" s="37"/>
      <c r="FH25" s="37"/>
      <c r="FI25" s="37"/>
      <c r="FJ25" s="37"/>
      <c r="FK25" s="37"/>
      <c r="FL25" s="37"/>
      <c r="FM25" s="37"/>
      <c r="FN25" s="37"/>
      <c r="FO25" s="37"/>
      <c r="FP25" s="37"/>
      <c r="FQ25" s="37"/>
      <c r="FR25" s="37"/>
      <c r="FS25" s="37"/>
      <c r="FT25" s="37"/>
      <c r="FU25" s="37"/>
      <c r="FV25" s="37"/>
      <c r="FW25" s="37"/>
      <c r="FX25" s="37"/>
      <c r="FY25" s="37"/>
      <c r="FZ25" s="37"/>
      <c r="GA25" s="37"/>
      <c r="GB25" s="37"/>
      <c r="GC25" s="37"/>
      <c r="GD25" s="37"/>
      <c r="GE25" s="37"/>
      <c r="GF25" s="37"/>
      <c r="GG25" s="37"/>
      <c r="GH25" s="37"/>
      <c r="GI25" s="37"/>
      <c r="GJ25" s="37"/>
      <c r="GK25" s="37"/>
      <c r="GL25" s="37"/>
      <c r="GM25" s="37"/>
      <c r="GN25" s="37"/>
      <c r="GO25" s="37"/>
      <c r="GP25" s="37"/>
      <c r="GQ25" s="37"/>
      <c r="GR25" s="37"/>
      <c r="GS25" s="37"/>
      <c r="GT25" s="37"/>
      <c r="GU25" s="37"/>
      <c r="GV25" s="37"/>
      <c r="GW25" s="37"/>
      <c r="GX25" s="37"/>
      <c r="GY25" s="37"/>
      <c r="GZ25" s="37"/>
      <c r="HA25" s="37"/>
      <c r="HB25" s="37"/>
      <c r="HC25" s="37"/>
      <c r="HD25" s="37"/>
      <c r="HE25" s="37"/>
      <c r="HF25" s="37"/>
      <c r="HG25" s="37"/>
      <c r="HH25" s="37"/>
      <c r="HI25" s="37"/>
      <c r="HJ25" s="37"/>
      <c r="HK25" s="37"/>
      <c r="HL25" s="37"/>
      <c r="HM25" s="37"/>
      <c r="HN25" s="37"/>
      <c r="HO25" s="37"/>
      <c r="HP25" s="37"/>
      <c r="HQ25" s="37"/>
      <c r="HR25" s="37"/>
      <c r="HS25" s="37"/>
      <c r="HT25" s="37"/>
      <c r="HU25" s="37"/>
      <c r="HV25" s="37"/>
      <c r="HW25" s="37"/>
      <c r="HX25" s="37"/>
      <c r="HY25" s="37"/>
      <c r="HZ25" s="37"/>
      <c r="IA25" s="37"/>
      <c r="IB25" s="37"/>
      <c r="IC25" s="37"/>
      <c r="ID25" s="37"/>
      <c r="IE25" s="37"/>
      <c r="IF25" s="37"/>
      <c r="IG25" s="37"/>
      <c r="IH25" s="37"/>
      <c r="II25" s="37"/>
      <c r="IJ25" s="37"/>
      <c r="IK25" s="37"/>
      <c r="IL25" s="37"/>
      <c r="IM25" s="37"/>
      <c r="IN25" s="37"/>
      <c r="IO25" s="37"/>
      <c r="IP25" s="37"/>
      <c r="IQ25" s="37"/>
      <c r="IR25" s="37"/>
      <c r="IS25" s="37"/>
      <c r="IT25" s="37"/>
      <c r="IU25" s="37"/>
      <c r="IV25" s="37"/>
      <c r="IW25" s="37"/>
      <c r="IX25" s="37"/>
      <c r="IY25" s="37"/>
      <c r="IZ25" s="37"/>
      <c r="JA25" s="37"/>
      <c r="JB25" s="37"/>
      <c r="JC25" s="37"/>
      <c r="JD25" s="37"/>
      <c r="JE25" s="37"/>
      <c r="JF25" s="37"/>
      <c r="JG25" s="37"/>
      <c r="JH25" s="37"/>
      <c r="JI25" s="37"/>
      <c r="JJ25" s="37"/>
      <c r="JK25" s="37"/>
      <c r="JL25" s="37"/>
      <c r="JM25" s="37"/>
      <c r="JN25" s="37"/>
      <c r="JO25" s="37"/>
      <c r="JP25" s="37"/>
      <c r="JQ25" s="37"/>
      <c r="JR25" s="37"/>
      <c r="JS25" s="37"/>
      <c r="JT25" s="37"/>
      <c r="JU25" s="37"/>
      <c r="JV25" s="37"/>
      <c r="JW25" s="37"/>
      <c r="JX25" s="37"/>
      <c r="JY25" s="37"/>
      <c r="JZ25" s="37"/>
      <c r="KA25" s="37"/>
      <c r="KB25" s="37"/>
      <c r="KC25" s="37"/>
      <c r="KD25" s="37"/>
      <c r="KE25" s="37"/>
      <c r="KF25" s="37"/>
      <c r="KG25" s="37"/>
      <c r="KH25" s="37"/>
      <c r="KI25" s="37"/>
      <c r="KJ25" s="37"/>
      <c r="KK25" s="37"/>
      <c r="KL25" s="37"/>
      <c r="KM25" s="37"/>
      <c r="KN25" s="37"/>
      <c r="KO25" s="37"/>
      <c r="KP25" s="37"/>
      <c r="KQ25" s="37"/>
      <c r="KR25" s="37"/>
      <c r="KS25" s="37"/>
      <c r="KT25" s="37"/>
      <c r="KU25" s="37"/>
      <c r="KV25" s="37"/>
      <c r="KW25" s="37"/>
      <c r="KX25" s="37"/>
      <c r="KY25" s="37"/>
      <c r="KZ25" s="37"/>
      <c r="LA25" s="37"/>
      <c r="LB25" s="37"/>
      <c r="LC25" s="37"/>
      <c r="LD25" s="37"/>
      <c r="LE25" s="37"/>
      <c r="LF25" s="37"/>
      <c r="LG25" s="37"/>
      <c r="LH25" s="37"/>
      <c r="LI25" s="37"/>
      <c r="LJ25" s="37"/>
      <c r="LK25" s="37"/>
      <c r="LL25" s="37"/>
      <c r="LM25" s="37"/>
      <c r="LN25" s="37"/>
      <c r="LO25" s="37"/>
      <c r="LP25" s="37"/>
      <c r="LQ25" s="37"/>
      <c r="LR25" s="37"/>
      <c r="LS25" s="37"/>
      <c r="LT25" s="37"/>
      <c r="LU25" s="37"/>
      <c r="LV25" s="37"/>
      <c r="LW25" s="37"/>
      <c r="LX25" s="37"/>
      <c r="LY25" s="37"/>
      <c r="LZ25" s="37"/>
      <c r="MA25" s="37"/>
      <c r="MB25" s="37"/>
      <c r="MC25" s="37"/>
      <c r="MD25" s="37"/>
      <c r="ME25" s="37"/>
      <c r="MF25" s="37"/>
      <c r="MG25" s="37"/>
      <c r="MH25" s="37"/>
      <c r="MI25" s="37"/>
      <c r="MJ25" s="37"/>
      <c r="MK25" s="37"/>
      <c r="ML25" s="37"/>
      <c r="MM25" s="37"/>
      <c r="MN25" s="37"/>
      <c r="MO25" s="37"/>
      <c r="MP25" s="37"/>
      <c r="MQ25" s="37"/>
      <c r="MR25" s="37"/>
      <c r="MS25" s="37"/>
      <c r="MT25" s="37"/>
      <c r="MU25" s="37"/>
      <c r="MV25" s="37"/>
      <c r="MW25" s="37"/>
      <c r="MX25" s="37"/>
      <c r="MY25" s="37"/>
      <c r="MZ25" s="37"/>
      <c r="NA25" s="37"/>
      <c r="NB25" s="37"/>
      <c r="NC25" s="37"/>
      <c r="ND25" s="37"/>
      <c r="NE25" s="37"/>
      <c r="NF25" s="37"/>
      <c r="NG25" s="37"/>
      <c r="NH25" s="37"/>
      <c r="NI25" s="37"/>
      <c r="NJ25" s="37"/>
      <c r="NK25" s="37"/>
      <c r="NL25" s="37"/>
      <c r="NM25" s="37"/>
      <c r="NN25" s="37"/>
      <c r="NO25" s="37"/>
      <c r="NP25" s="37"/>
      <c r="NQ25" s="37"/>
      <c r="NR25" s="37"/>
      <c r="NS25" s="37"/>
      <c r="NT25" s="37"/>
      <c r="NU25" s="37"/>
      <c r="NV25" s="37"/>
      <c r="NW25" s="37"/>
      <c r="NX25" s="37"/>
      <c r="NY25" s="37"/>
      <c r="NZ25" s="37"/>
      <c r="OA25" s="37"/>
      <c r="OB25" s="37"/>
      <c r="OC25" s="37"/>
      <c r="OD25" s="37"/>
      <c r="OE25" s="37"/>
      <c r="OF25" s="37"/>
      <c r="OG25" s="37"/>
      <c r="OH25" s="37"/>
      <c r="OI25" s="37"/>
      <c r="OJ25" s="37"/>
      <c r="OK25" s="37"/>
      <c r="OL25" s="37"/>
      <c r="OM25" s="37"/>
      <c r="ON25" s="37"/>
      <c r="OO25" s="37"/>
      <c r="OP25" s="37"/>
      <c r="OQ25" s="37"/>
      <c r="OR25" s="37"/>
      <c r="OS25" s="37"/>
      <c r="OT25" s="37"/>
      <c r="OU25" s="37"/>
      <c r="OV25" s="37"/>
      <c r="OW25" s="37"/>
      <c r="OX25" s="37"/>
      <c r="OY25" s="37"/>
    </row>
    <row r="26" spans="1:415" ht="72.5">
      <c r="A26" s="36"/>
      <c r="B26" s="48" t="s">
        <v>469</v>
      </c>
      <c r="C26" s="55" t="s">
        <v>461</v>
      </c>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c r="EN26" s="37"/>
      <c r="EO26" s="37"/>
      <c r="EP26" s="37"/>
      <c r="EQ26" s="37"/>
      <c r="ER26" s="37"/>
      <c r="ES26" s="37"/>
      <c r="ET26" s="37"/>
      <c r="EU26" s="37"/>
      <c r="EV26" s="37"/>
      <c r="EW26" s="37"/>
      <c r="EX26" s="37"/>
      <c r="EY26" s="37"/>
      <c r="EZ26" s="37"/>
      <c r="FA26" s="37"/>
      <c r="FB26" s="37"/>
      <c r="FC26" s="37"/>
      <c r="FD26" s="37"/>
      <c r="FE26" s="37"/>
      <c r="FF26" s="37"/>
      <c r="FG26" s="37"/>
      <c r="FH26" s="37"/>
      <c r="FI26" s="37"/>
      <c r="FJ26" s="37"/>
      <c r="FK26" s="37"/>
      <c r="FL26" s="37"/>
      <c r="FM26" s="37"/>
      <c r="FN26" s="37"/>
      <c r="FO26" s="37"/>
      <c r="FP26" s="37"/>
      <c r="FQ26" s="37"/>
      <c r="FR26" s="37"/>
      <c r="FS26" s="37"/>
      <c r="FT26" s="37"/>
      <c r="FU26" s="37"/>
      <c r="FV26" s="37"/>
      <c r="FW26" s="37"/>
      <c r="FX26" s="37"/>
      <c r="FY26" s="37"/>
      <c r="FZ26" s="37"/>
      <c r="GA26" s="37"/>
      <c r="GB26" s="37"/>
      <c r="GC26" s="37"/>
      <c r="GD26" s="37"/>
      <c r="GE26" s="37"/>
      <c r="GF26" s="37"/>
      <c r="GG26" s="37"/>
      <c r="GH26" s="37"/>
      <c r="GI26" s="37"/>
      <c r="GJ26" s="37"/>
      <c r="GK26" s="37"/>
      <c r="GL26" s="37"/>
      <c r="GM26" s="37"/>
      <c r="GN26" s="37"/>
      <c r="GO26" s="37"/>
      <c r="GP26" s="37"/>
      <c r="GQ26" s="37"/>
      <c r="GR26" s="37"/>
      <c r="GS26" s="37"/>
      <c r="GT26" s="37"/>
      <c r="GU26" s="37"/>
      <c r="GV26" s="37"/>
      <c r="GW26" s="37"/>
      <c r="GX26" s="37"/>
      <c r="GY26" s="37"/>
      <c r="GZ26" s="37"/>
      <c r="HA26" s="37"/>
      <c r="HB26" s="37"/>
      <c r="HC26" s="37"/>
      <c r="HD26" s="37"/>
      <c r="HE26" s="37"/>
      <c r="HF26" s="37"/>
      <c r="HG26" s="37"/>
      <c r="HH26" s="37"/>
      <c r="HI26" s="37"/>
      <c r="HJ26" s="37"/>
      <c r="HK26" s="37"/>
      <c r="HL26" s="37"/>
      <c r="HM26" s="37"/>
      <c r="HN26" s="37"/>
      <c r="HO26" s="37"/>
      <c r="HP26" s="37"/>
      <c r="HQ26" s="37"/>
      <c r="HR26" s="37"/>
      <c r="HS26" s="37"/>
      <c r="HT26" s="37"/>
      <c r="HU26" s="37"/>
      <c r="HV26" s="37"/>
      <c r="HW26" s="37"/>
      <c r="HX26" s="37"/>
      <c r="HY26" s="37"/>
      <c r="HZ26" s="37"/>
      <c r="IA26" s="37"/>
      <c r="IB26" s="37"/>
      <c r="IC26" s="37"/>
      <c r="ID26" s="37"/>
      <c r="IE26" s="37"/>
      <c r="IF26" s="37"/>
      <c r="IG26" s="37"/>
      <c r="IH26" s="37"/>
      <c r="II26" s="37"/>
      <c r="IJ26" s="37"/>
      <c r="IK26" s="37"/>
      <c r="IL26" s="37"/>
      <c r="IM26" s="37"/>
      <c r="IN26" s="37"/>
      <c r="IO26" s="37"/>
      <c r="IP26" s="37"/>
      <c r="IQ26" s="37"/>
      <c r="IR26" s="37"/>
      <c r="IS26" s="37"/>
      <c r="IT26" s="37"/>
      <c r="IU26" s="37"/>
      <c r="IV26" s="37"/>
      <c r="IW26" s="37"/>
      <c r="IX26" s="37"/>
      <c r="IY26" s="37"/>
      <c r="IZ26" s="37"/>
      <c r="JA26" s="37"/>
      <c r="JB26" s="37"/>
      <c r="JC26" s="37"/>
      <c r="JD26" s="37"/>
      <c r="JE26" s="37"/>
      <c r="JF26" s="37"/>
      <c r="JG26" s="37"/>
      <c r="JH26" s="37"/>
      <c r="JI26" s="37"/>
      <c r="JJ26" s="37"/>
      <c r="JK26" s="37"/>
      <c r="JL26" s="37"/>
      <c r="JM26" s="37"/>
      <c r="JN26" s="37"/>
      <c r="JO26" s="37"/>
      <c r="JP26" s="37"/>
      <c r="JQ26" s="37"/>
      <c r="JR26" s="37"/>
      <c r="JS26" s="37"/>
      <c r="JT26" s="37"/>
      <c r="JU26" s="37"/>
      <c r="JV26" s="37"/>
      <c r="JW26" s="37"/>
      <c r="JX26" s="37"/>
      <c r="JY26" s="37"/>
      <c r="JZ26" s="37"/>
      <c r="KA26" s="37"/>
      <c r="KB26" s="37"/>
      <c r="KC26" s="37"/>
      <c r="KD26" s="37"/>
      <c r="KE26" s="37"/>
      <c r="KF26" s="37"/>
      <c r="KG26" s="37"/>
      <c r="KH26" s="37"/>
      <c r="KI26" s="37"/>
      <c r="KJ26" s="37"/>
      <c r="KK26" s="37"/>
      <c r="KL26" s="37"/>
      <c r="KM26" s="37"/>
      <c r="KN26" s="37"/>
      <c r="KO26" s="37"/>
      <c r="KP26" s="37"/>
      <c r="KQ26" s="37"/>
      <c r="KR26" s="37"/>
      <c r="KS26" s="37"/>
      <c r="KT26" s="37"/>
      <c r="KU26" s="37"/>
      <c r="KV26" s="37"/>
      <c r="KW26" s="37"/>
      <c r="KX26" s="37"/>
      <c r="KY26" s="37"/>
      <c r="KZ26" s="37"/>
      <c r="LA26" s="37"/>
      <c r="LB26" s="37"/>
      <c r="LC26" s="37"/>
      <c r="LD26" s="37"/>
      <c r="LE26" s="37"/>
      <c r="LF26" s="37"/>
      <c r="LG26" s="37"/>
      <c r="LH26" s="37"/>
      <c r="LI26" s="37"/>
      <c r="LJ26" s="37"/>
      <c r="LK26" s="37"/>
      <c r="LL26" s="37"/>
      <c r="LM26" s="37"/>
      <c r="LN26" s="37"/>
      <c r="LO26" s="37"/>
      <c r="LP26" s="37"/>
      <c r="LQ26" s="37"/>
      <c r="LR26" s="37"/>
      <c r="LS26" s="37"/>
      <c r="LT26" s="37"/>
      <c r="LU26" s="37"/>
      <c r="LV26" s="37"/>
      <c r="LW26" s="37"/>
      <c r="LX26" s="37"/>
      <c r="LY26" s="37"/>
      <c r="LZ26" s="37"/>
      <c r="MA26" s="37"/>
      <c r="MB26" s="37"/>
      <c r="MC26" s="37"/>
      <c r="MD26" s="37"/>
      <c r="ME26" s="37"/>
      <c r="MF26" s="37"/>
      <c r="MG26" s="37"/>
      <c r="MH26" s="37"/>
      <c r="MI26" s="37"/>
      <c r="MJ26" s="37"/>
      <c r="MK26" s="37"/>
      <c r="ML26" s="37"/>
      <c r="MM26" s="37"/>
      <c r="MN26" s="37"/>
      <c r="MO26" s="37"/>
      <c r="MP26" s="37"/>
      <c r="MQ26" s="37"/>
      <c r="MR26" s="37"/>
      <c r="MS26" s="37"/>
      <c r="MT26" s="37"/>
      <c r="MU26" s="37"/>
      <c r="MV26" s="37"/>
      <c r="MW26" s="37"/>
      <c r="MX26" s="37"/>
      <c r="MY26" s="37"/>
      <c r="MZ26" s="37"/>
      <c r="NA26" s="37"/>
      <c r="NB26" s="37"/>
      <c r="NC26" s="37"/>
      <c r="ND26" s="37"/>
      <c r="NE26" s="37"/>
      <c r="NF26" s="37"/>
      <c r="NG26" s="37"/>
      <c r="NH26" s="37"/>
      <c r="NI26" s="37"/>
      <c r="NJ26" s="37"/>
      <c r="NK26" s="37"/>
      <c r="NL26" s="37"/>
      <c r="NM26" s="37"/>
      <c r="NN26" s="37"/>
      <c r="NO26" s="37"/>
      <c r="NP26" s="37"/>
      <c r="NQ26" s="37"/>
      <c r="NR26" s="37"/>
      <c r="NS26" s="37"/>
      <c r="NT26" s="37"/>
      <c r="NU26" s="37"/>
      <c r="NV26" s="37"/>
      <c r="NW26" s="37"/>
      <c r="NX26" s="37"/>
      <c r="NY26" s="37"/>
      <c r="NZ26" s="37"/>
      <c r="OA26" s="37"/>
      <c r="OB26" s="37"/>
      <c r="OC26" s="37"/>
      <c r="OD26" s="37"/>
      <c r="OE26" s="37"/>
      <c r="OF26" s="37"/>
      <c r="OG26" s="37"/>
      <c r="OH26" s="37"/>
      <c r="OI26" s="37"/>
      <c r="OJ26" s="37"/>
      <c r="OK26" s="37"/>
      <c r="OL26" s="37"/>
      <c r="OM26" s="37"/>
      <c r="ON26" s="37"/>
      <c r="OO26" s="37"/>
      <c r="OP26" s="37"/>
      <c r="OQ26" s="37"/>
      <c r="OR26" s="37"/>
      <c r="OS26" s="37"/>
      <c r="OT26" s="37"/>
      <c r="OU26" s="37"/>
      <c r="OV26" s="37"/>
      <c r="OW26" s="37"/>
      <c r="OX26" s="37"/>
      <c r="OY26" s="37"/>
    </row>
    <row r="27" spans="1:415" ht="29">
      <c r="A27" s="36"/>
      <c r="B27" s="48" t="s">
        <v>470</v>
      </c>
      <c r="C27" s="55" t="s">
        <v>471</v>
      </c>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row>
    <row r="28" spans="1:415" ht="25.25" customHeight="1">
      <c r="A28" s="36"/>
      <c r="B28" s="48" t="s">
        <v>472</v>
      </c>
      <c r="C28" s="55" t="s">
        <v>473</v>
      </c>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row>
    <row r="29" spans="1:415" ht="25.25" customHeight="1">
      <c r="A29" s="36"/>
      <c r="B29" s="48" t="s">
        <v>474</v>
      </c>
      <c r="C29" s="55" t="s">
        <v>475</v>
      </c>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c r="IR29" s="37"/>
      <c r="IS29" s="37"/>
      <c r="IT29" s="37"/>
      <c r="IU29" s="37"/>
      <c r="IV29" s="37"/>
      <c r="IW29" s="37"/>
      <c r="IX29" s="37"/>
      <c r="IY29" s="37"/>
      <c r="IZ29" s="37"/>
      <c r="JA29" s="37"/>
      <c r="JB29" s="37"/>
      <c r="JC29" s="37"/>
      <c r="JD29" s="37"/>
      <c r="JE29" s="37"/>
      <c r="JF29" s="37"/>
      <c r="JG29" s="37"/>
      <c r="JH29" s="37"/>
      <c r="JI29" s="37"/>
      <c r="JJ29" s="37"/>
      <c r="JK29" s="37"/>
      <c r="JL29" s="37"/>
      <c r="JM29" s="37"/>
      <c r="JN29" s="37"/>
      <c r="JO29" s="37"/>
      <c r="JP29" s="37"/>
      <c r="JQ29" s="37"/>
      <c r="JR29" s="37"/>
      <c r="JS29" s="37"/>
      <c r="JT29" s="37"/>
      <c r="JU29" s="37"/>
      <c r="JV29" s="37"/>
      <c r="JW29" s="37"/>
      <c r="JX29" s="37"/>
      <c r="JY29" s="37"/>
      <c r="JZ29" s="37"/>
      <c r="KA29" s="37"/>
      <c r="KB29" s="37"/>
      <c r="KC29" s="37"/>
      <c r="KD29" s="37"/>
      <c r="KE29" s="37"/>
      <c r="KF29" s="37"/>
      <c r="KG29" s="37"/>
      <c r="KH29" s="37"/>
      <c r="KI29" s="37"/>
      <c r="KJ29" s="37"/>
      <c r="KK29" s="37"/>
      <c r="KL29" s="37"/>
      <c r="KM29" s="37"/>
      <c r="KN29" s="37"/>
      <c r="KO29" s="37"/>
      <c r="KP29" s="37"/>
      <c r="KQ29" s="37"/>
      <c r="KR29" s="37"/>
      <c r="KS29" s="37"/>
      <c r="KT29" s="37"/>
      <c r="KU29" s="37"/>
      <c r="KV29" s="37"/>
      <c r="KW29" s="37"/>
      <c r="KX29" s="37"/>
      <c r="KY29" s="37"/>
      <c r="KZ29" s="37"/>
      <c r="LA29" s="37"/>
      <c r="LB29" s="37"/>
      <c r="LC29" s="37"/>
      <c r="LD29" s="37"/>
      <c r="LE29" s="37"/>
      <c r="LF29" s="37"/>
      <c r="LG29" s="37"/>
      <c r="LH29" s="37"/>
      <c r="LI29" s="37"/>
      <c r="LJ29" s="37"/>
      <c r="LK29" s="37"/>
      <c r="LL29" s="37"/>
      <c r="LM29" s="37"/>
      <c r="LN29" s="37"/>
      <c r="LO29" s="37"/>
      <c r="LP29" s="37"/>
      <c r="LQ29" s="37"/>
      <c r="LR29" s="37"/>
      <c r="LS29" s="37"/>
      <c r="LT29" s="37"/>
      <c r="LU29" s="37"/>
      <c r="LV29" s="37"/>
      <c r="LW29" s="37"/>
      <c r="LX29" s="37"/>
      <c r="LY29" s="37"/>
      <c r="LZ29" s="37"/>
      <c r="MA29" s="37"/>
      <c r="MB29" s="37"/>
      <c r="MC29" s="37"/>
      <c r="MD29" s="37"/>
      <c r="ME29" s="37"/>
      <c r="MF29" s="37"/>
      <c r="MG29" s="37"/>
      <c r="MH29" s="37"/>
      <c r="MI29" s="37"/>
      <c r="MJ29" s="37"/>
      <c r="MK29" s="37"/>
      <c r="ML29" s="37"/>
      <c r="MM29" s="37"/>
      <c r="MN29" s="37"/>
      <c r="MO29" s="37"/>
      <c r="MP29" s="37"/>
      <c r="MQ29" s="37"/>
      <c r="MR29" s="37"/>
      <c r="MS29" s="37"/>
      <c r="MT29" s="37"/>
      <c r="MU29" s="37"/>
      <c r="MV29" s="37"/>
      <c r="MW29" s="37"/>
      <c r="MX29" s="37"/>
      <c r="MY29" s="37"/>
      <c r="MZ29" s="37"/>
      <c r="NA29" s="37"/>
      <c r="NB29" s="37"/>
      <c r="NC29" s="37"/>
      <c r="ND29" s="37"/>
      <c r="NE29" s="37"/>
      <c r="NF29" s="37"/>
      <c r="NG29" s="37"/>
      <c r="NH29" s="37"/>
      <c r="NI29" s="37"/>
      <c r="NJ29" s="37"/>
      <c r="NK29" s="37"/>
      <c r="NL29" s="37"/>
      <c r="NM29" s="37"/>
      <c r="NN29" s="37"/>
      <c r="NO29" s="37"/>
      <c r="NP29" s="37"/>
      <c r="NQ29" s="37"/>
      <c r="NR29" s="37"/>
      <c r="NS29" s="37"/>
      <c r="NT29" s="37"/>
      <c r="NU29" s="37"/>
      <c r="NV29" s="37"/>
      <c r="NW29" s="37"/>
      <c r="NX29" s="37"/>
      <c r="NY29" s="37"/>
      <c r="NZ29" s="37"/>
      <c r="OA29" s="37"/>
      <c r="OB29" s="37"/>
      <c r="OC29" s="37"/>
      <c r="OD29" s="37"/>
      <c r="OE29" s="37"/>
      <c r="OF29" s="37"/>
      <c r="OG29" s="37"/>
      <c r="OH29" s="37"/>
      <c r="OI29" s="37"/>
      <c r="OJ29" s="37"/>
      <c r="OK29" s="37"/>
      <c r="OL29" s="37"/>
      <c r="OM29" s="37"/>
      <c r="ON29" s="37"/>
      <c r="OO29" s="37"/>
      <c r="OP29" s="37"/>
      <c r="OQ29" s="37"/>
      <c r="OR29" s="37"/>
      <c r="OS29" s="37"/>
      <c r="OT29" s="37"/>
      <c r="OU29" s="37"/>
      <c r="OV29" s="37"/>
      <c r="OW29" s="37"/>
      <c r="OX29" s="37"/>
      <c r="OY29" s="37"/>
    </row>
    <row r="30" spans="1:415" ht="15" customHeight="1">
      <c r="A30" s="36"/>
      <c r="B30" s="36"/>
      <c r="C30" s="47"/>
      <c r="D30" s="36"/>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7"/>
      <c r="DB30" s="37"/>
      <c r="DC30" s="37"/>
      <c r="DD30" s="37"/>
      <c r="DE30" s="37"/>
      <c r="DF30" s="37"/>
      <c r="DG30" s="37"/>
      <c r="DH30" s="37"/>
      <c r="DI30" s="37"/>
      <c r="DJ30" s="37"/>
      <c r="DK30" s="37"/>
      <c r="DL30" s="37"/>
      <c r="DM30" s="37"/>
      <c r="DN30" s="37"/>
      <c r="DO30" s="37"/>
      <c r="DP30" s="37"/>
      <c r="DQ30" s="37"/>
      <c r="DR30" s="37"/>
      <c r="DS30" s="37"/>
      <c r="DT30" s="37"/>
      <c r="DU30" s="37"/>
      <c r="DV30" s="37"/>
      <c r="DW30" s="37"/>
      <c r="DX30" s="37"/>
      <c r="DY30" s="37"/>
      <c r="DZ30" s="37"/>
      <c r="EA30" s="37"/>
      <c r="EB30" s="37"/>
      <c r="EC30" s="37"/>
      <c r="ED30" s="37"/>
      <c r="EE30" s="37"/>
      <c r="EF30" s="37"/>
      <c r="EG30" s="37"/>
      <c r="EH30" s="37"/>
      <c r="EI30" s="37"/>
      <c r="EJ30" s="37"/>
      <c r="EK30" s="37"/>
      <c r="EL30" s="37"/>
      <c r="EM30" s="37"/>
      <c r="EN30" s="37"/>
      <c r="EO30" s="37"/>
      <c r="EP30" s="37"/>
      <c r="EQ30" s="37"/>
      <c r="ER30" s="37"/>
      <c r="ES30" s="37"/>
      <c r="ET30" s="37"/>
      <c r="EU30" s="37"/>
      <c r="EV30" s="37"/>
      <c r="EW30" s="37"/>
      <c r="EX30" s="37"/>
      <c r="EY30" s="37"/>
      <c r="EZ30" s="37"/>
      <c r="FA30" s="37"/>
      <c r="FB30" s="37"/>
      <c r="FC30" s="37"/>
      <c r="FD30" s="37"/>
      <c r="FE30" s="37"/>
      <c r="FF30" s="37"/>
      <c r="FG30" s="37"/>
      <c r="FH30" s="37"/>
      <c r="FI30" s="37"/>
      <c r="FJ30" s="37"/>
      <c r="FK30" s="37"/>
      <c r="FL30" s="37"/>
      <c r="FM30" s="37"/>
      <c r="FN30" s="37"/>
      <c r="FO30" s="37"/>
      <c r="FP30" s="37"/>
      <c r="FQ30" s="37"/>
      <c r="FR30" s="37"/>
      <c r="FS30" s="37"/>
      <c r="FT30" s="37"/>
      <c r="FU30" s="37"/>
      <c r="FV30" s="37"/>
      <c r="FW30" s="37"/>
      <c r="FX30" s="37"/>
      <c r="FY30" s="37"/>
      <c r="FZ30" s="37"/>
      <c r="GA30" s="37"/>
      <c r="GB30" s="37"/>
      <c r="GC30" s="37"/>
      <c r="GD30" s="37"/>
      <c r="GE30" s="37"/>
      <c r="GF30" s="37"/>
      <c r="GG30" s="37"/>
      <c r="GH30" s="37"/>
      <c r="GI30" s="37"/>
      <c r="GJ30" s="37"/>
      <c r="GK30" s="37"/>
      <c r="GL30" s="37"/>
      <c r="GM30" s="37"/>
      <c r="GN30" s="37"/>
      <c r="GO30" s="37"/>
      <c r="GP30" s="37"/>
      <c r="GQ30" s="37"/>
      <c r="GR30" s="37"/>
      <c r="GS30" s="37"/>
      <c r="GT30" s="37"/>
      <c r="GU30" s="37"/>
      <c r="GV30" s="37"/>
      <c r="GW30" s="37"/>
      <c r="GX30" s="37"/>
      <c r="GY30" s="37"/>
      <c r="GZ30" s="37"/>
      <c r="HA30" s="37"/>
      <c r="HB30" s="37"/>
      <c r="HC30" s="37"/>
      <c r="HD30" s="37"/>
      <c r="HE30" s="37"/>
      <c r="HF30" s="37"/>
      <c r="HG30" s="37"/>
      <c r="HH30" s="37"/>
      <c r="HI30" s="37"/>
      <c r="HJ30" s="37"/>
      <c r="HK30" s="37"/>
      <c r="HL30" s="37"/>
      <c r="HM30" s="37"/>
      <c r="HN30" s="37"/>
      <c r="HO30" s="37"/>
      <c r="HP30" s="37"/>
      <c r="HQ30" s="37"/>
      <c r="HR30" s="37"/>
      <c r="HS30" s="37"/>
      <c r="HT30" s="37"/>
      <c r="HU30" s="37"/>
      <c r="HV30" s="37"/>
      <c r="HW30" s="37"/>
      <c r="HX30" s="37"/>
      <c r="HY30" s="37"/>
      <c r="HZ30" s="37"/>
      <c r="IA30" s="37"/>
      <c r="IB30" s="37"/>
      <c r="IC30" s="37"/>
      <c r="ID30" s="37"/>
      <c r="IE30" s="37"/>
      <c r="IF30" s="37"/>
      <c r="IG30" s="37"/>
      <c r="IH30" s="37"/>
      <c r="II30" s="37"/>
      <c r="IJ30" s="37"/>
      <c r="IK30" s="37"/>
      <c r="IL30" s="37"/>
      <c r="IM30" s="37"/>
      <c r="IN30" s="37"/>
      <c r="IO30" s="37"/>
      <c r="IP30" s="37"/>
      <c r="IQ30" s="37"/>
      <c r="IR30" s="37"/>
      <c r="IS30" s="37"/>
      <c r="IT30" s="37"/>
      <c r="IU30" s="37"/>
      <c r="IV30" s="37"/>
      <c r="IW30" s="37"/>
      <c r="IX30" s="37"/>
      <c r="IY30" s="37"/>
      <c r="IZ30" s="37"/>
      <c r="JA30" s="37"/>
      <c r="JB30" s="37"/>
      <c r="JC30" s="37"/>
      <c r="JD30" s="37"/>
      <c r="JE30" s="37"/>
      <c r="JF30" s="37"/>
      <c r="JG30" s="37"/>
      <c r="JH30" s="37"/>
      <c r="JI30" s="37"/>
      <c r="JJ30" s="37"/>
      <c r="JK30" s="37"/>
      <c r="JL30" s="37"/>
      <c r="JM30" s="37"/>
      <c r="JN30" s="37"/>
      <c r="JO30" s="37"/>
      <c r="JP30" s="37"/>
      <c r="JQ30" s="37"/>
      <c r="JR30" s="37"/>
      <c r="JS30" s="37"/>
      <c r="JT30" s="37"/>
      <c r="JU30" s="37"/>
      <c r="JV30" s="37"/>
      <c r="JW30" s="37"/>
      <c r="JX30" s="37"/>
      <c r="JY30" s="37"/>
      <c r="JZ30" s="37"/>
      <c r="KA30" s="37"/>
      <c r="KB30" s="37"/>
      <c r="KC30" s="37"/>
      <c r="KD30" s="37"/>
      <c r="KE30" s="37"/>
      <c r="KF30" s="37"/>
      <c r="KG30" s="37"/>
      <c r="KH30" s="37"/>
      <c r="KI30" s="37"/>
      <c r="KJ30" s="37"/>
      <c r="KK30" s="37"/>
      <c r="KL30" s="37"/>
      <c r="KM30" s="37"/>
      <c r="KN30" s="37"/>
      <c r="KO30" s="37"/>
      <c r="KP30" s="37"/>
      <c r="KQ30" s="37"/>
      <c r="KR30" s="37"/>
      <c r="KS30" s="37"/>
      <c r="KT30" s="37"/>
      <c r="KU30" s="37"/>
      <c r="KV30" s="37"/>
      <c r="KW30" s="37"/>
      <c r="KX30" s="37"/>
      <c r="KY30" s="37"/>
      <c r="KZ30" s="37"/>
      <c r="LA30" s="37"/>
      <c r="LB30" s="37"/>
      <c r="LC30" s="37"/>
      <c r="LD30" s="37"/>
      <c r="LE30" s="37"/>
      <c r="LF30" s="37"/>
      <c r="LG30" s="37"/>
      <c r="LH30" s="37"/>
      <c r="LI30" s="37"/>
      <c r="LJ30" s="37"/>
      <c r="LK30" s="37"/>
      <c r="LL30" s="37"/>
      <c r="LM30" s="37"/>
      <c r="LN30" s="37"/>
      <c r="LO30" s="37"/>
      <c r="LP30" s="37"/>
      <c r="LQ30" s="37"/>
      <c r="LR30" s="37"/>
      <c r="LS30" s="37"/>
      <c r="LT30" s="37"/>
      <c r="LU30" s="37"/>
      <c r="LV30" s="37"/>
      <c r="LW30" s="37"/>
      <c r="LX30" s="37"/>
      <c r="LY30" s="37"/>
      <c r="LZ30" s="37"/>
      <c r="MA30" s="37"/>
      <c r="MB30" s="37"/>
      <c r="MC30" s="37"/>
      <c r="MD30" s="37"/>
      <c r="ME30" s="37"/>
      <c r="MF30" s="37"/>
      <c r="MG30" s="37"/>
      <c r="MH30" s="37"/>
      <c r="MI30" s="37"/>
      <c r="MJ30" s="37"/>
      <c r="MK30" s="37"/>
      <c r="ML30" s="37"/>
      <c r="MM30" s="37"/>
      <c r="MN30" s="37"/>
      <c r="MO30" s="37"/>
      <c r="MP30" s="37"/>
      <c r="MQ30" s="37"/>
      <c r="MR30" s="37"/>
      <c r="MS30" s="37"/>
      <c r="MT30" s="37"/>
      <c r="MU30" s="37"/>
      <c r="MV30" s="37"/>
      <c r="MW30" s="37"/>
      <c r="MX30" s="37"/>
      <c r="MY30" s="37"/>
      <c r="MZ30" s="37"/>
      <c r="NA30" s="37"/>
      <c r="NB30" s="37"/>
      <c r="NC30" s="37"/>
      <c r="ND30" s="37"/>
      <c r="NE30" s="37"/>
      <c r="NF30" s="37"/>
      <c r="NG30" s="37"/>
      <c r="NH30" s="37"/>
      <c r="NI30" s="37"/>
      <c r="NJ30" s="37"/>
      <c r="NK30" s="37"/>
      <c r="NL30" s="37"/>
      <c r="NM30" s="37"/>
      <c r="NN30" s="37"/>
      <c r="NO30" s="37"/>
      <c r="NP30" s="37"/>
      <c r="NQ30" s="37"/>
      <c r="NR30" s="37"/>
      <c r="NS30" s="37"/>
      <c r="NT30" s="37"/>
      <c r="NU30" s="37"/>
      <c r="NV30" s="37"/>
      <c r="NW30" s="37"/>
      <c r="NX30" s="37"/>
      <c r="NY30" s="37"/>
      <c r="NZ30" s="37"/>
      <c r="OA30" s="37"/>
      <c r="OB30" s="37"/>
      <c r="OC30" s="37"/>
      <c r="OD30" s="37"/>
      <c r="OE30" s="37"/>
      <c r="OF30" s="37"/>
      <c r="OG30" s="37"/>
      <c r="OH30" s="37"/>
      <c r="OI30" s="37"/>
      <c r="OJ30" s="37"/>
      <c r="OK30" s="37"/>
      <c r="OL30" s="37"/>
      <c r="OM30" s="37"/>
      <c r="ON30" s="37"/>
      <c r="OO30" s="37"/>
      <c r="OP30" s="37"/>
      <c r="OQ30" s="37"/>
      <c r="OR30" s="37"/>
      <c r="OS30" s="37"/>
      <c r="OT30" s="37"/>
      <c r="OU30" s="37"/>
      <c r="OV30" s="37"/>
      <c r="OW30" s="37"/>
      <c r="OX30" s="37"/>
      <c r="OY30" s="37"/>
    </row>
    <row r="31" spans="1:415" ht="25.25" customHeight="1">
      <c r="A31" s="36"/>
      <c r="B31" s="187" t="s">
        <v>476</v>
      </c>
      <c r="C31" s="188"/>
      <c r="D31" s="36"/>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c r="IO31" s="37"/>
      <c r="IP31" s="37"/>
      <c r="IQ31" s="37"/>
      <c r="IR31" s="37"/>
      <c r="IS31" s="37"/>
      <c r="IT31" s="37"/>
      <c r="IU31" s="37"/>
      <c r="IV31" s="37"/>
      <c r="IW31" s="37"/>
      <c r="IX31" s="37"/>
      <c r="IY31" s="37"/>
      <c r="IZ31" s="37"/>
      <c r="JA31" s="37"/>
      <c r="JB31" s="37"/>
      <c r="JC31" s="37"/>
      <c r="JD31" s="37"/>
      <c r="JE31" s="37"/>
      <c r="JF31" s="37"/>
      <c r="JG31" s="37"/>
      <c r="JH31" s="37"/>
      <c r="JI31" s="37"/>
      <c r="JJ31" s="37"/>
      <c r="JK31" s="37"/>
      <c r="JL31" s="37"/>
      <c r="JM31" s="37"/>
      <c r="JN31" s="37"/>
      <c r="JO31" s="37"/>
      <c r="JP31" s="37"/>
      <c r="JQ31" s="37"/>
      <c r="JR31" s="37"/>
      <c r="JS31" s="37"/>
      <c r="JT31" s="37"/>
      <c r="JU31" s="37"/>
      <c r="JV31" s="37"/>
      <c r="JW31" s="37"/>
      <c r="JX31" s="37"/>
      <c r="JY31" s="37"/>
      <c r="JZ31" s="37"/>
      <c r="KA31" s="37"/>
      <c r="KB31" s="37"/>
      <c r="KC31" s="37"/>
      <c r="KD31" s="37"/>
      <c r="KE31" s="37"/>
      <c r="KF31" s="37"/>
      <c r="KG31" s="37"/>
      <c r="KH31" s="37"/>
      <c r="KI31" s="37"/>
      <c r="KJ31" s="37"/>
      <c r="KK31" s="37"/>
      <c r="KL31" s="37"/>
      <c r="KM31" s="37"/>
      <c r="KN31" s="37"/>
      <c r="KO31" s="37"/>
      <c r="KP31" s="37"/>
      <c r="KQ31" s="37"/>
      <c r="KR31" s="37"/>
      <c r="KS31" s="37"/>
      <c r="KT31" s="37"/>
      <c r="KU31" s="37"/>
      <c r="KV31" s="37"/>
      <c r="KW31" s="37"/>
      <c r="KX31" s="37"/>
      <c r="KY31" s="37"/>
      <c r="KZ31" s="37"/>
      <c r="LA31" s="37"/>
      <c r="LB31" s="37"/>
      <c r="LC31" s="37"/>
      <c r="LD31" s="37"/>
      <c r="LE31" s="37"/>
      <c r="LF31" s="37"/>
      <c r="LG31" s="37"/>
      <c r="LH31" s="37"/>
      <c r="LI31" s="37"/>
      <c r="LJ31" s="37"/>
      <c r="LK31" s="37"/>
      <c r="LL31" s="37"/>
      <c r="LM31" s="37"/>
      <c r="LN31" s="37"/>
      <c r="LO31" s="37"/>
      <c r="LP31" s="37"/>
      <c r="LQ31" s="37"/>
      <c r="LR31" s="37"/>
      <c r="LS31" s="37"/>
      <c r="LT31" s="37"/>
      <c r="LU31" s="37"/>
      <c r="LV31" s="37"/>
      <c r="LW31" s="37"/>
      <c r="LX31" s="37"/>
      <c r="LY31" s="37"/>
      <c r="LZ31" s="37"/>
      <c r="MA31" s="37"/>
      <c r="MB31" s="37"/>
      <c r="MC31" s="37"/>
      <c r="MD31" s="37"/>
      <c r="ME31" s="37"/>
      <c r="MF31" s="37"/>
      <c r="MG31" s="37"/>
      <c r="MH31" s="37"/>
      <c r="MI31" s="37"/>
      <c r="MJ31" s="37"/>
      <c r="MK31" s="37"/>
      <c r="ML31" s="37"/>
      <c r="MM31" s="37"/>
      <c r="MN31" s="37"/>
      <c r="MO31" s="37"/>
      <c r="MP31" s="37"/>
      <c r="MQ31" s="37"/>
      <c r="MR31" s="37"/>
      <c r="MS31" s="37"/>
      <c r="MT31" s="37"/>
      <c r="MU31" s="37"/>
      <c r="MV31" s="37"/>
      <c r="MW31" s="37"/>
      <c r="MX31" s="37"/>
      <c r="MY31" s="37"/>
      <c r="MZ31" s="37"/>
      <c r="NA31" s="37"/>
      <c r="NB31" s="37"/>
      <c r="NC31" s="37"/>
      <c r="ND31" s="37"/>
      <c r="NE31" s="37"/>
      <c r="NF31" s="37"/>
      <c r="NG31" s="37"/>
      <c r="NH31" s="37"/>
      <c r="NI31" s="37"/>
      <c r="NJ31" s="37"/>
      <c r="NK31" s="37"/>
      <c r="NL31" s="37"/>
      <c r="NM31" s="37"/>
      <c r="NN31" s="37"/>
      <c r="NO31" s="37"/>
      <c r="NP31" s="37"/>
      <c r="NQ31" s="37"/>
      <c r="NR31" s="37"/>
      <c r="NS31" s="37"/>
      <c r="NT31" s="37"/>
      <c r="NU31" s="37"/>
      <c r="NV31" s="37"/>
      <c r="NW31" s="37"/>
      <c r="NX31" s="37"/>
      <c r="NY31" s="37"/>
      <c r="NZ31" s="37"/>
      <c r="OA31" s="37"/>
      <c r="OB31" s="37"/>
      <c r="OC31" s="37"/>
      <c r="OD31" s="37"/>
      <c r="OE31" s="37"/>
      <c r="OF31" s="37"/>
      <c r="OG31" s="37"/>
      <c r="OH31" s="37"/>
      <c r="OI31" s="37"/>
      <c r="OJ31" s="37"/>
      <c r="OK31" s="37"/>
      <c r="OL31" s="37"/>
      <c r="OM31" s="37"/>
      <c r="ON31" s="37"/>
      <c r="OO31" s="37"/>
      <c r="OP31" s="37"/>
      <c r="OQ31" s="37"/>
      <c r="OR31" s="37"/>
      <c r="OS31" s="37"/>
      <c r="OT31" s="37"/>
      <c r="OU31" s="37"/>
      <c r="OV31" s="37"/>
      <c r="OW31" s="37"/>
      <c r="OX31" s="37"/>
      <c r="OY31" s="37"/>
    </row>
    <row r="32" spans="1:415" ht="101.5">
      <c r="A32" s="36"/>
      <c r="B32" s="46" t="s">
        <v>1180</v>
      </c>
      <c r="C32" s="55" t="s">
        <v>477</v>
      </c>
      <c r="D32" s="36"/>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7"/>
      <c r="DF32" s="37"/>
      <c r="DG32" s="37"/>
      <c r="DH32" s="37"/>
      <c r="DI32" s="37"/>
      <c r="DJ32" s="37"/>
      <c r="DK32" s="37"/>
      <c r="DL32" s="37"/>
      <c r="DM32" s="37"/>
      <c r="DN32" s="37"/>
      <c r="DO32" s="37"/>
      <c r="DP32" s="37"/>
      <c r="DQ32" s="37"/>
      <c r="DR32" s="37"/>
      <c r="DS32" s="37"/>
      <c r="DT32" s="37"/>
      <c r="DU32" s="37"/>
      <c r="DV32" s="37"/>
      <c r="DW32" s="37"/>
      <c r="DX32" s="37"/>
      <c r="DY32" s="37"/>
      <c r="DZ32" s="37"/>
      <c r="EA32" s="37"/>
      <c r="EB32" s="37"/>
      <c r="EC32" s="37"/>
      <c r="ED32" s="37"/>
      <c r="EE32" s="37"/>
      <c r="EF32" s="37"/>
      <c r="EG32" s="37"/>
      <c r="EH32" s="37"/>
      <c r="EI32" s="37"/>
      <c r="EJ32" s="37"/>
      <c r="EK32" s="37"/>
      <c r="EL32" s="37"/>
      <c r="EM32" s="37"/>
      <c r="EN32" s="37"/>
      <c r="EO32" s="37"/>
      <c r="EP32" s="37"/>
      <c r="EQ32" s="37"/>
      <c r="ER32" s="37"/>
      <c r="ES32" s="37"/>
      <c r="ET32" s="37"/>
      <c r="EU32" s="37"/>
      <c r="EV32" s="37"/>
      <c r="EW32" s="37"/>
      <c r="EX32" s="37"/>
      <c r="EY32" s="37"/>
      <c r="EZ32" s="37"/>
      <c r="FA32" s="37"/>
      <c r="FB32" s="37"/>
      <c r="FC32" s="37"/>
      <c r="FD32" s="37"/>
      <c r="FE32" s="37"/>
      <c r="FF32" s="37"/>
      <c r="FG32" s="37"/>
      <c r="FH32" s="37"/>
      <c r="FI32" s="37"/>
      <c r="FJ32" s="37"/>
      <c r="FK32" s="37"/>
      <c r="FL32" s="37"/>
      <c r="FM32" s="37"/>
      <c r="FN32" s="37"/>
      <c r="FO32" s="37"/>
      <c r="FP32" s="37"/>
      <c r="FQ32" s="37"/>
      <c r="FR32" s="37"/>
      <c r="FS32" s="37"/>
      <c r="FT32" s="37"/>
      <c r="FU32" s="37"/>
      <c r="FV32" s="37"/>
      <c r="FW32" s="37"/>
      <c r="FX32" s="37"/>
      <c r="FY32" s="37"/>
      <c r="FZ32" s="37"/>
      <c r="GA32" s="37"/>
      <c r="GB32" s="37"/>
      <c r="GC32" s="37"/>
      <c r="GD32" s="37"/>
      <c r="GE32" s="37"/>
      <c r="GF32" s="37"/>
      <c r="GG32" s="37"/>
      <c r="GH32" s="37"/>
      <c r="GI32" s="37"/>
      <c r="GJ32" s="37"/>
      <c r="GK32" s="37"/>
      <c r="GL32" s="37"/>
      <c r="GM32" s="37"/>
      <c r="GN32" s="37"/>
      <c r="GO32" s="37"/>
      <c r="GP32" s="37"/>
      <c r="GQ32" s="37"/>
      <c r="GR32" s="37"/>
      <c r="GS32" s="37"/>
      <c r="GT32" s="37"/>
      <c r="GU32" s="37"/>
      <c r="GV32" s="37"/>
      <c r="GW32" s="37"/>
      <c r="GX32" s="37"/>
      <c r="GY32" s="37"/>
      <c r="GZ32" s="37"/>
      <c r="HA32" s="37"/>
      <c r="HB32" s="37"/>
      <c r="HC32" s="37"/>
      <c r="HD32" s="37"/>
      <c r="HE32" s="37"/>
      <c r="HF32" s="37"/>
      <c r="HG32" s="37"/>
      <c r="HH32" s="37"/>
      <c r="HI32" s="37"/>
      <c r="HJ32" s="37"/>
      <c r="HK32" s="37"/>
      <c r="HL32" s="37"/>
      <c r="HM32" s="37"/>
      <c r="HN32" s="37"/>
      <c r="HO32" s="37"/>
      <c r="HP32" s="37"/>
      <c r="HQ32" s="37"/>
      <c r="HR32" s="37"/>
      <c r="HS32" s="37"/>
      <c r="HT32" s="37"/>
      <c r="HU32" s="37"/>
      <c r="HV32" s="37"/>
      <c r="HW32" s="37"/>
      <c r="HX32" s="37"/>
      <c r="HY32" s="37"/>
      <c r="HZ32" s="37"/>
      <c r="IA32" s="37"/>
      <c r="IB32" s="37"/>
      <c r="IC32" s="37"/>
      <c r="ID32" s="37"/>
      <c r="IE32" s="37"/>
      <c r="IF32" s="37"/>
      <c r="IG32" s="37"/>
      <c r="IH32" s="37"/>
      <c r="II32" s="37"/>
      <c r="IJ32" s="37"/>
      <c r="IK32" s="37"/>
      <c r="IL32" s="37"/>
      <c r="IM32" s="37"/>
      <c r="IN32" s="37"/>
      <c r="IO32" s="37"/>
      <c r="IP32" s="37"/>
      <c r="IQ32" s="37"/>
      <c r="IR32" s="37"/>
      <c r="IS32" s="37"/>
      <c r="IT32" s="37"/>
      <c r="IU32" s="37"/>
      <c r="IV32" s="37"/>
      <c r="IW32" s="37"/>
      <c r="IX32" s="37"/>
      <c r="IY32" s="37"/>
      <c r="IZ32" s="37"/>
      <c r="JA32" s="37"/>
      <c r="JB32" s="37"/>
      <c r="JC32" s="37"/>
      <c r="JD32" s="37"/>
      <c r="JE32" s="37"/>
      <c r="JF32" s="37"/>
      <c r="JG32" s="37"/>
      <c r="JH32" s="37"/>
      <c r="JI32" s="37"/>
      <c r="JJ32" s="37"/>
      <c r="JK32" s="37"/>
      <c r="JL32" s="37"/>
      <c r="JM32" s="37"/>
      <c r="JN32" s="37"/>
      <c r="JO32" s="37"/>
      <c r="JP32" s="37"/>
      <c r="JQ32" s="37"/>
      <c r="JR32" s="37"/>
      <c r="JS32" s="37"/>
      <c r="JT32" s="37"/>
      <c r="JU32" s="37"/>
      <c r="JV32" s="37"/>
      <c r="JW32" s="37"/>
      <c r="JX32" s="37"/>
      <c r="JY32" s="37"/>
      <c r="JZ32" s="37"/>
      <c r="KA32" s="37"/>
      <c r="KB32" s="37"/>
      <c r="KC32" s="37"/>
      <c r="KD32" s="37"/>
      <c r="KE32" s="37"/>
      <c r="KF32" s="37"/>
      <c r="KG32" s="37"/>
      <c r="KH32" s="37"/>
      <c r="KI32" s="37"/>
      <c r="KJ32" s="37"/>
      <c r="KK32" s="37"/>
      <c r="KL32" s="37"/>
      <c r="KM32" s="37"/>
      <c r="KN32" s="37"/>
      <c r="KO32" s="37"/>
      <c r="KP32" s="37"/>
      <c r="KQ32" s="37"/>
      <c r="KR32" s="37"/>
      <c r="KS32" s="37"/>
      <c r="KT32" s="37"/>
      <c r="KU32" s="37"/>
      <c r="KV32" s="37"/>
      <c r="KW32" s="37"/>
      <c r="KX32" s="37"/>
      <c r="KY32" s="37"/>
      <c r="KZ32" s="37"/>
      <c r="LA32" s="37"/>
      <c r="LB32" s="37"/>
      <c r="LC32" s="37"/>
      <c r="LD32" s="37"/>
      <c r="LE32" s="37"/>
      <c r="LF32" s="37"/>
      <c r="LG32" s="37"/>
      <c r="LH32" s="37"/>
      <c r="LI32" s="37"/>
      <c r="LJ32" s="37"/>
      <c r="LK32" s="37"/>
      <c r="LL32" s="37"/>
      <c r="LM32" s="37"/>
      <c r="LN32" s="37"/>
      <c r="LO32" s="37"/>
      <c r="LP32" s="37"/>
      <c r="LQ32" s="37"/>
      <c r="LR32" s="37"/>
      <c r="LS32" s="37"/>
      <c r="LT32" s="37"/>
      <c r="LU32" s="37"/>
      <c r="LV32" s="37"/>
      <c r="LW32" s="37"/>
      <c r="LX32" s="37"/>
      <c r="LY32" s="37"/>
      <c r="LZ32" s="37"/>
      <c r="MA32" s="37"/>
      <c r="MB32" s="37"/>
      <c r="MC32" s="37"/>
      <c r="MD32" s="37"/>
      <c r="ME32" s="37"/>
      <c r="MF32" s="37"/>
      <c r="MG32" s="37"/>
      <c r="MH32" s="37"/>
      <c r="MI32" s="37"/>
      <c r="MJ32" s="37"/>
      <c r="MK32" s="37"/>
      <c r="ML32" s="37"/>
      <c r="MM32" s="37"/>
      <c r="MN32" s="37"/>
      <c r="MO32" s="37"/>
      <c r="MP32" s="37"/>
      <c r="MQ32" s="37"/>
      <c r="MR32" s="37"/>
      <c r="MS32" s="37"/>
      <c r="MT32" s="37"/>
      <c r="MU32" s="37"/>
      <c r="MV32" s="37"/>
      <c r="MW32" s="37"/>
      <c r="MX32" s="37"/>
      <c r="MY32" s="37"/>
      <c r="MZ32" s="37"/>
      <c r="NA32" s="37"/>
      <c r="NB32" s="37"/>
      <c r="NC32" s="37"/>
      <c r="ND32" s="37"/>
      <c r="NE32" s="37"/>
      <c r="NF32" s="37"/>
      <c r="NG32" s="37"/>
      <c r="NH32" s="37"/>
      <c r="NI32" s="37"/>
      <c r="NJ32" s="37"/>
      <c r="NK32" s="37"/>
      <c r="NL32" s="37"/>
      <c r="NM32" s="37"/>
      <c r="NN32" s="37"/>
      <c r="NO32" s="37"/>
      <c r="NP32" s="37"/>
      <c r="NQ32" s="37"/>
      <c r="NR32" s="37"/>
      <c r="NS32" s="37"/>
      <c r="NT32" s="37"/>
      <c r="NU32" s="37"/>
      <c r="NV32" s="37"/>
      <c r="NW32" s="37"/>
      <c r="NX32" s="37"/>
      <c r="NY32" s="37"/>
      <c r="NZ32" s="37"/>
      <c r="OA32" s="37"/>
      <c r="OB32" s="37"/>
      <c r="OC32" s="37"/>
      <c r="OD32" s="37"/>
      <c r="OE32" s="37"/>
      <c r="OF32" s="37"/>
      <c r="OG32" s="37"/>
      <c r="OH32" s="37"/>
      <c r="OI32" s="37"/>
      <c r="OJ32" s="37"/>
      <c r="OK32" s="37"/>
      <c r="OL32" s="37"/>
      <c r="OM32" s="37"/>
      <c r="ON32" s="37"/>
      <c r="OO32" s="37"/>
      <c r="OP32" s="37"/>
      <c r="OQ32" s="37"/>
      <c r="OR32" s="37"/>
      <c r="OS32" s="37"/>
      <c r="OT32" s="37"/>
      <c r="OU32" s="37"/>
      <c r="OV32" s="37"/>
      <c r="OW32" s="37"/>
      <c r="OX32" s="37"/>
    </row>
    <row r="33" spans="1:415">
      <c r="A33" s="36"/>
      <c r="B33" s="46" t="s">
        <v>478</v>
      </c>
      <c r="C33" s="55" t="s">
        <v>479</v>
      </c>
      <c r="D33" s="36"/>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F33" s="37"/>
      <c r="CG33" s="37"/>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c r="DF33" s="37"/>
      <c r="DG33" s="37"/>
      <c r="DH33" s="37"/>
      <c r="DI33" s="37"/>
      <c r="DJ33" s="37"/>
      <c r="DK33" s="37"/>
      <c r="DL33" s="37"/>
      <c r="DM33" s="37"/>
      <c r="DN33" s="37"/>
      <c r="DO33" s="37"/>
      <c r="DP33" s="37"/>
      <c r="DQ33" s="37"/>
      <c r="DR33" s="37"/>
      <c r="DS33" s="37"/>
      <c r="DT33" s="37"/>
      <c r="DU33" s="37"/>
      <c r="DV33" s="37"/>
      <c r="DW33" s="37"/>
      <c r="DX33" s="37"/>
      <c r="DY33" s="37"/>
      <c r="DZ33" s="37"/>
      <c r="EA33" s="37"/>
      <c r="EB33" s="37"/>
      <c r="EC33" s="37"/>
      <c r="ED33" s="37"/>
      <c r="EE33" s="37"/>
      <c r="EF33" s="37"/>
      <c r="EG33" s="37"/>
      <c r="EH33" s="37"/>
      <c r="EI33" s="37"/>
      <c r="EJ33" s="37"/>
      <c r="EK33" s="37"/>
      <c r="EL33" s="37"/>
      <c r="EM33" s="37"/>
      <c r="EN33" s="37"/>
      <c r="EO33" s="37"/>
      <c r="EP33" s="37"/>
      <c r="EQ33" s="37"/>
      <c r="ER33" s="37"/>
      <c r="ES33" s="37"/>
      <c r="ET33" s="37"/>
      <c r="EU33" s="37"/>
      <c r="EV33" s="37"/>
      <c r="EW33" s="37"/>
      <c r="EX33" s="37"/>
      <c r="EY33" s="37"/>
      <c r="EZ33" s="37"/>
      <c r="FA33" s="37"/>
      <c r="FB33" s="37"/>
      <c r="FC33" s="37"/>
      <c r="FD33" s="37"/>
      <c r="FE33" s="37"/>
      <c r="FF33" s="37"/>
      <c r="FG33" s="37"/>
      <c r="FH33" s="37"/>
      <c r="FI33" s="37"/>
      <c r="FJ33" s="37"/>
      <c r="FK33" s="37"/>
      <c r="FL33" s="37"/>
      <c r="FM33" s="37"/>
      <c r="FN33" s="37"/>
      <c r="FO33" s="37"/>
      <c r="FP33" s="37"/>
      <c r="FQ33" s="37"/>
      <c r="FR33" s="37"/>
      <c r="FS33" s="37"/>
      <c r="FT33" s="37"/>
      <c r="FU33" s="37"/>
      <c r="FV33" s="37"/>
      <c r="FW33" s="37"/>
      <c r="FX33" s="37"/>
      <c r="FY33" s="37"/>
      <c r="FZ33" s="37"/>
      <c r="GA33" s="37"/>
      <c r="GB33" s="37"/>
      <c r="GC33" s="37"/>
      <c r="GD33" s="37"/>
      <c r="GE33" s="37"/>
      <c r="GF33" s="37"/>
      <c r="GG33" s="37"/>
      <c r="GH33" s="37"/>
      <c r="GI33" s="37"/>
      <c r="GJ33" s="37"/>
      <c r="GK33" s="37"/>
      <c r="GL33" s="37"/>
      <c r="GM33" s="37"/>
      <c r="GN33" s="37"/>
      <c r="GO33" s="37"/>
      <c r="GP33" s="37"/>
      <c r="GQ33" s="37"/>
      <c r="GR33" s="37"/>
      <c r="GS33" s="37"/>
      <c r="GT33" s="37"/>
      <c r="GU33" s="37"/>
      <c r="GV33" s="37"/>
      <c r="GW33" s="37"/>
      <c r="GX33" s="37"/>
      <c r="GY33" s="37"/>
      <c r="GZ33" s="37"/>
      <c r="HA33" s="37"/>
      <c r="HB33" s="37"/>
      <c r="HC33" s="37"/>
      <c r="HD33" s="37"/>
      <c r="HE33" s="37"/>
      <c r="HF33" s="37"/>
      <c r="HG33" s="37"/>
      <c r="HH33" s="37"/>
      <c r="HI33" s="37"/>
      <c r="HJ33" s="37"/>
      <c r="HK33" s="37"/>
      <c r="HL33" s="37"/>
      <c r="HM33" s="37"/>
      <c r="HN33" s="37"/>
      <c r="HO33" s="37"/>
      <c r="HP33" s="37"/>
      <c r="HQ33" s="37"/>
      <c r="HR33" s="37"/>
      <c r="HS33" s="37"/>
      <c r="HT33" s="37"/>
      <c r="HU33" s="37"/>
      <c r="HV33" s="37"/>
      <c r="HW33" s="37"/>
      <c r="HX33" s="37"/>
      <c r="HY33" s="37"/>
      <c r="HZ33" s="37"/>
      <c r="IA33" s="37"/>
      <c r="IB33" s="37"/>
      <c r="IC33" s="37"/>
      <c r="ID33" s="37"/>
      <c r="IE33" s="37"/>
      <c r="IF33" s="37"/>
      <c r="IG33" s="37"/>
      <c r="IH33" s="37"/>
      <c r="II33" s="37"/>
      <c r="IJ33" s="37"/>
      <c r="IK33" s="37"/>
      <c r="IL33" s="37"/>
      <c r="IM33" s="37"/>
      <c r="IN33" s="37"/>
      <c r="IO33" s="37"/>
      <c r="IP33" s="37"/>
      <c r="IQ33" s="37"/>
      <c r="IR33" s="37"/>
      <c r="IS33" s="37"/>
      <c r="IT33" s="37"/>
      <c r="IU33" s="37"/>
      <c r="IV33" s="37"/>
      <c r="IW33" s="37"/>
      <c r="IX33" s="37"/>
      <c r="IY33" s="37"/>
      <c r="IZ33" s="37"/>
      <c r="JA33" s="37"/>
      <c r="JB33" s="37"/>
      <c r="JC33" s="37"/>
      <c r="JD33" s="37"/>
      <c r="JE33" s="37"/>
      <c r="JF33" s="37"/>
      <c r="JG33" s="37"/>
      <c r="JH33" s="37"/>
      <c r="JI33" s="37"/>
      <c r="JJ33" s="37"/>
      <c r="JK33" s="37"/>
      <c r="JL33" s="37"/>
      <c r="JM33" s="37"/>
      <c r="JN33" s="37"/>
      <c r="JO33" s="37"/>
      <c r="JP33" s="37"/>
      <c r="JQ33" s="37"/>
      <c r="JR33" s="37"/>
      <c r="JS33" s="37"/>
      <c r="JT33" s="37"/>
      <c r="JU33" s="37"/>
      <c r="JV33" s="37"/>
      <c r="JW33" s="37"/>
      <c r="JX33" s="37"/>
      <c r="JY33" s="37"/>
      <c r="JZ33" s="37"/>
      <c r="KA33" s="37"/>
      <c r="KB33" s="37"/>
      <c r="KC33" s="37"/>
      <c r="KD33" s="37"/>
      <c r="KE33" s="37"/>
      <c r="KF33" s="37"/>
      <c r="KG33" s="37"/>
      <c r="KH33" s="37"/>
      <c r="KI33" s="37"/>
      <c r="KJ33" s="37"/>
      <c r="KK33" s="37"/>
      <c r="KL33" s="37"/>
      <c r="KM33" s="37"/>
      <c r="KN33" s="37"/>
      <c r="KO33" s="37"/>
      <c r="KP33" s="37"/>
      <c r="KQ33" s="37"/>
      <c r="KR33" s="37"/>
      <c r="KS33" s="37"/>
      <c r="KT33" s="37"/>
      <c r="KU33" s="37"/>
      <c r="KV33" s="37"/>
      <c r="KW33" s="37"/>
      <c r="KX33" s="37"/>
      <c r="KY33" s="37"/>
      <c r="KZ33" s="37"/>
      <c r="LA33" s="37"/>
      <c r="LB33" s="37"/>
      <c r="LC33" s="37"/>
      <c r="LD33" s="37"/>
      <c r="LE33" s="37"/>
      <c r="LF33" s="37"/>
      <c r="LG33" s="37"/>
      <c r="LH33" s="37"/>
      <c r="LI33" s="37"/>
      <c r="LJ33" s="37"/>
      <c r="LK33" s="37"/>
      <c r="LL33" s="37"/>
      <c r="LM33" s="37"/>
      <c r="LN33" s="37"/>
      <c r="LO33" s="37"/>
      <c r="LP33" s="37"/>
      <c r="LQ33" s="37"/>
      <c r="LR33" s="37"/>
      <c r="LS33" s="37"/>
      <c r="LT33" s="37"/>
      <c r="LU33" s="37"/>
      <c r="LV33" s="37"/>
      <c r="LW33" s="37"/>
      <c r="LX33" s="37"/>
      <c r="LY33" s="37"/>
      <c r="LZ33" s="37"/>
      <c r="MA33" s="37"/>
      <c r="MB33" s="37"/>
      <c r="MC33" s="37"/>
      <c r="MD33" s="37"/>
      <c r="ME33" s="37"/>
      <c r="MF33" s="37"/>
      <c r="MG33" s="37"/>
      <c r="MH33" s="37"/>
      <c r="MI33" s="37"/>
      <c r="MJ33" s="37"/>
      <c r="MK33" s="37"/>
      <c r="ML33" s="37"/>
      <c r="MM33" s="37"/>
      <c r="MN33" s="37"/>
      <c r="MO33" s="37"/>
      <c r="MP33" s="37"/>
      <c r="MQ33" s="37"/>
      <c r="MR33" s="37"/>
      <c r="MS33" s="37"/>
      <c r="MT33" s="37"/>
      <c r="MU33" s="37"/>
      <c r="MV33" s="37"/>
      <c r="MW33" s="37"/>
      <c r="MX33" s="37"/>
      <c r="MY33" s="37"/>
      <c r="MZ33" s="37"/>
      <c r="NA33" s="37"/>
      <c r="NB33" s="37"/>
      <c r="NC33" s="37"/>
      <c r="ND33" s="37"/>
      <c r="NE33" s="37"/>
      <c r="NF33" s="37"/>
      <c r="NG33" s="37"/>
      <c r="NH33" s="37"/>
      <c r="NI33" s="37"/>
      <c r="NJ33" s="37"/>
      <c r="NK33" s="37"/>
      <c r="NL33" s="37"/>
      <c r="NM33" s="37"/>
      <c r="NN33" s="37"/>
      <c r="NO33" s="37"/>
      <c r="NP33" s="37"/>
      <c r="NQ33" s="37"/>
      <c r="NR33" s="37"/>
      <c r="NS33" s="37"/>
      <c r="NT33" s="37"/>
      <c r="NU33" s="37"/>
      <c r="NV33" s="37"/>
      <c r="NW33" s="37"/>
      <c r="NX33" s="37"/>
      <c r="NY33" s="37"/>
      <c r="NZ33" s="37"/>
      <c r="OA33" s="37"/>
      <c r="OB33" s="37"/>
      <c r="OC33" s="37"/>
      <c r="OD33" s="37"/>
      <c r="OE33" s="37"/>
      <c r="OF33" s="37"/>
      <c r="OG33" s="37"/>
      <c r="OH33" s="37"/>
      <c r="OI33" s="37"/>
      <c r="OJ33" s="37"/>
      <c r="OK33" s="37"/>
      <c r="OL33" s="37"/>
      <c r="OM33" s="37"/>
      <c r="ON33" s="37"/>
      <c r="OO33" s="37"/>
      <c r="OP33" s="37"/>
      <c r="OQ33" s="37"/>
      <c r="OR33" s="37"/>
      <c r="OS33" s="37"/>
      <c r="OT33" s="37"/>
      <c r="OU33" s="37"/>
      <c r="OV33" s="37"/>
      <c r="OW33" s="37"/>
      <c r="OX33" s="37"/>
    </row>
    <row r="34" spans="1:415" ht="29">
      <c r="A34" s="36"/>
      <c r="B34" s="46" t="s">
        <v>480</v>
      </c>
      <c r="C34" s="55"/>
      <c r="D34" s="36"/>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37"/>
      <c r="EJ34" s="37"/>
      <c r="EK34" s="37"/>
      <c r="EL34" s="37"/>
      <c r="EM34" s="37"/>
      <c r="EN34" s="37"/>
      <c r="EO34" s="37"/>
      <c r="EP34" s="37"/>
      <c r="EQ34" s="37"/>
      <c r="ER34" s="37"/>
      <c r="ES34" s="37"/>
      <c r="ET34" s="37"/>
      <c r="EU34" s="37"/>
      <c r="EV34" s="37"/>
      <c r="EW34" s="37"/>
      <c r="EX34" s="37"/>
      <c r="EY34" s="37"/>
      <c r="EZ34" s="37"/>
      <c r="FA34" s="37"/>
      <c r="FB34" s="37"/>
      <c r="FC34" s="37"/>
      <c r="FD34" s="37"/>
      <c r="FE34" s="37"/>
      <c r="FF34" s="37"/>
      <c r="FG34" s="37"/>
      <c r="FH34" s="37"/>
      <c r="FI34" s="37"/>
      <c r="FJ34" s="37"/>
      <c r="FK34" s="37"/>
      <c r="FL34" s="37"/>
      <c r="FM34" s="37"/>
      <c r="FN34" s="37"/>
      <c r="FO34" s="37"/>
      <c r="FP34" s="37"/>
      <c r="FQ34" s="37"/>
      <c r="FR34" s="37"/>
      <c r="FS34" s="37"/>
      <c r="FT34" s="37"/>
      <c r="FU34" s="37"/>
      <c r="FV34" s="37"/>
      <c r="FW34" s="37"/>
      <c r="FX34" s="37"/>
      <c r="FY34" s="37"/>
      <c r="FZ34" s="37"/>
      <c r="GA34" s="37"/>
      <c r="GB34" s="37"/>
      <c r="GC34" s="37"/>
      <c r="GD34" s="37"/>
      <c r="GE34" s="37"/>
      <c r="GF34" s="37"/>
      <c r="GG34" s="37"/>
      <c r="GH34" s="37"/>
      <c r="GI34" s="37"/>
      <c r="GJ34" s="37"/>
      <c r="GK34" s="37"/>
      <c r="GL34" s="37"/>
      <c r="GM34" s="37"/>
      <c r="GN34" s="37"/>
      <c r="GO34" s="37"/>
      <c r="GP34" s="37"/>
      <c r="GQ34" s="37"/>
      <c r="GR34" s="37"/>
      <c r="GS34" s="37"/>
      <c r="GT34" s="37"/>
      <c r="GU34" s="37"/>
      <c r="GV34" s="37"/>
      <c r="GW34" s="37"/>
      <c r="GX34" s="37"/>
      <c r="GY34" s="37"/>
      <c r="GZ34" s="37"/>
      <c r="HA34" s="37"/>
      <c r="HB34" s="37"/>
      <c r="HC34" s="37"/>
      <c r="HD34" s="37"/>
      <c r="HE34" s="37"/>
      <c r="HF34" s="37"/>
      <c r="HG34" s="37"/>
      <c r="HH34" s="37"/>
      <c r="HI34" s="37"/>
      <c r="HJ34" s="37"/>
      <c r="HK34" s="37"/>
      <c r="HL34" s="37"/>
      <c r="HM34" s="37"/>
      <c r="HN34" s="37"/>
      <c r="HO34" s="37"/>
      <c r="HP34" s="37"/>
      <c r="HQ34" s="37"/>
      <c r="HR34" s="37"/>
      <c r="HS34" s="37"/>
      <c r="HT34" s="37"/>
      <c r="HU34" s="37"/>
      <c r="HV34" s="37"/>
      <c r="HW34" s="37"/>
      <c r="HX34" s="37"/>
      <c r="HY34" s="37"/>
      <c r="HZ34" s="37"/>
      <c r="IA34" s="37"/>
      <c r="IB34" s="37"/>
      <c r="IC34" s="37"/>
      <c r="ID34" s="37"/>
      <c r="IE34" s="37"/>
      <c r="IF34" s="37"/>
      <c r="IG34" s="37"/>
      <c r="IH34" s="37"/>
      <c r="II34" s="37"/>
      <c r="IJ34" s="37"/>
      <c r="IK34" s="37"/>
      <c r="IL34" s="37"/>
      <c r="IM34" s="37"/>
      <c r="IN34" s="37"/>
      <c r="IO34" s="37"/>
      <c r="IP34" s="37"/>
      <c r="IQ34" s="37"/>
      <c r="IR34" s="37"/>
      <c r="IS34" s="37"/>
      <c r="IT34" s="37"/>
      <c r="IU34" s="37"/>
      <c r="IV34" s="37"/>
      <c r="IW34" s="37"/>
      <c r="IX34" s="37"/>
      <c r="IY34" s="37"/>
      <c r="IZ34" s="37"/>
      <c r="JA34" s="37"/>
      <c r="JB34" s="37"/>
      <c r="JC34" s="37"/>
      <c r="JD34" s="37"/>
      <c r="JE34" s="37"/>
      <c r="JF34" s="37"/>
      <c r="JG34" s="37"/>
      <c r="JH34" s="37"/>
      <c r="JI34" s="37"/>
      <c r="JJ34" s="37"/>
      <c r="JK34" s="37"/>
      <c r="JL34" s="37"/>
      <c r="JM34" s="37"/>
      <c r="JN34" s="37"/>
      <c r="JO34" s="37"/>
      <c r="JP34" s="37"/>
      <c r="JQ34" s="37"/>
      <c r="JR34" s="37"/>
      <c r="JS34" s="37"/>
      <c r="JT34" s="37"/>
      <c r="JU34" s="37"/>
      <c r="JV34" s="37"/>
      <c r="JW34" s="37"/>
      <c r="JX34" s="37"/>
      <c r="JY34" s="37"/>
      <c r="JZ34" s="37"/>
      <c r="KA34" s="37"/>
      <c r="KB34" s="37"/>
      <c r="KC34" s="37"/>
      <c r="KD34" s="37"/>
      <c r="KE34" s="37"/>
      <c r="KF34" s="37"/>
      <c r="KG34" s="37"/>
      <c r="KH34" s="37"/>
      <c r="KI34" s="37"/>
      <c r="KJ34" s="37"/>
      <c r="KK34" s="37"/>
      <c r="KL34" s="37"/>
      <c r="KM34" s="37"/>
      <c r="KN34" s="37"/>
      <c r="KO34" s="37"/>
      <c r="KP34" s="37"/>
      <c r="KQ34" s="37"/>
      <c r="KR34" s="37"/>
      <c r="KS34" s="37"/>
      <c r="KT34" s="37"/>
      <c r="KU34" s="37"/>
      <c r="KV34" s="37"/>
      <c r="KW34" s="37"/>
      <c r="KX34" s="37"/>
      <c r="KY34" s="37"/>
      <c r="KZ34" s="37"/>
      <c r="LA34" s="37"/>
      <c r="LB34" s="37"/>
      <c r="LC34" s="37"/>
      <c r="LD34" s="37"/>
      <c r="LE34" s="37"/>
      <c r="LF34" s="37"/>
      <c r="LG34" s="37"/>
      <c r="LH34" s="37"/>
      <c r="LI34" s="37"/>
      <c r="LJ34" s="37"/>
      <c r="LK34" s="37"/>
      <c r="LL34" s="37"/>
      <c r="LM34" s="37"/>
      <c r="LN34" s="37"/>
      <c r="LO34" s="37"/>
      <c r="LP34" s="37"/>
      <c r="LQ34" s="37"/>
      <c r="LR34" s="37"/>
      <c r="LS34" s="37"/>
      <c r="LT34" s="37"/>
      <c r="LU34" s="37"/>
      <c r="LV34" s="37"/>
      <c r="LW34" s="37"/>
      <c r="LX34" s="37"/>
      <c r="LY34" s="37"/>
      <c r="LZ34" s="37"/>
      <c r="MA34" s="37"/>
      <c r="MB34" s="37"/>
      <c r="MC34" s="37"/>
      <c r="MD34" s="37"/>
      <c r="ME34" s="37"/>
      <c r="MF34" s="37"/>
      <c r="MG34" s="37"/>
      <c r="MH34" s="37"/>
      <c r="MI34" s="37"/>
      <c r="MJ34" s="37"/>
      <c r="MK34" s="37"/>
      <c r="ML34" s="37"/>
      <c r="MM34" s="37"/>
      <c r="MN34" s="37"/>
      <c r="MO34" s="37"/>
      <c r="MP34" s="37"/>
      <c r="MQ34" s="37"/>
      <c r="MR34" s="37"/>
      <c r="MS34" s="37"/>
      <c r="MT34" s="37"/>
      <c r="MU34" s="37"/>
      <c r="MV34" s="37"/>
      <c r="MW34" s="37"/>
      <c r="MX34" s="37"/>
      <c r="MY34" s="37"/>
      <c r="MZ34" s="37"/>
      <c r="NA34" s="37"/>
      <c r="NB34" s="37"/>
      <c r="NC34" s="37"/>
      <c r="ND34" s="37"/>
      <c r="NE34" s="37"/>
      <c r="NF34" s="37"/>
      <c r="NG34" s="37"/>
      <c r="NH34" s="37"/>
      <c r="NI34" s="37"/>
      <c r="NJ34" s="37"/>
      <c r="NK34" s="37"/>
      <c r="NL34" s="37"/>
      <c r="NM34" s="37"/>
      <c r="NN34" s="37"/>
      <c r="NO34" s="37"/>
      <c r="NP34" s="37"/>
      <c r="NQ34" s="37"/>
      <c r="NR34" s="37"/>
      <c r="NS34" s="37"/>
      <c r="NT34" s="37"/>
      <c r="NU34" s="37"/>
      <c r="NV34" s="37"/>
      <c r="NW34" s="37"/>
      <c r="NX34" s="37"/>
      <c r="NY34" s="37"/>
      <c r="NZ34" s="37"/>
      <c r="OA34" s="37"/>
      <c r="OB34" s="37"/>
      <c r="OC34" s="37"/>
      <c r="OD34" s="37"/>
      <c r="OE34" s="37"/>
      <c r="OF34" s="37"/>
      <c r="OG34" s="37"/>
      <c r="OH34" s="37"/>
      <c r="OI34" s="37"/>
      <c r="OJ34" s="37"/>
      <c r="OK34" s="37"/>
      <c r="OL34" s="37"/>
      <c r="OM34" s="37"/>
      <c r="ON34" s="37"/>
      <c r="OO34" s="37"/>
      <c r="OP34" s="37"/>
      <c r="OQ34" s="37"/>
      <c r="OR34" s="37"/>
      <c r="OS34" s="37"/>
      <c r="OT34" s="37"/>
      <c r="OU34" s="37"/>
      <c r="OV34" s="37"/>
      <c r="OW34" s="37"/>
      <c r="OX34" s="37"/>
    </row>
    <row r="35" spans="1:415" ht="25.25" customHeight="1">
      <c r="A35" s="36"/>
      <c r="B35" s="187" t="s">
        <v>481</v>
      </c>
      <c r="C35" s="188"/>
      <c r="D35" s="36"/>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c r="AZ35" s="37"/>
      <c r="BA35" s="37"/>
      <c r="BB35" s="37"/>
      <c r="BC35" s="37"/>
      <c r="BD35" s="37"/>
      <c r="BE35" s="37"/>
      <c r="BF35" s="37"/>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37"/>
      <c r="CS35" s="37"/>
      <c r="CT35" s="37"/>
      <c r="CU35" s="37"/>
      <c r="CV35" s="37"/>
      <c r="CW35" s="37"/>
      <c r="CX35" s="37"/>
      <c r="CY35" s="37"/>
      <c r="CZ35" s="37"/>
      <c r="DA35" s="37"/>
      <c r="DB35" s="37"/>
      <c r="DC35" s="37"/>
      <c r="DD35" s="37"/>
      <c r="DE35" s="37"/>
      <c r="DF35" s="37"/>
      <c r="DG35" s="37"/>
      <c r="DH35" s="37"/>
      <c r="DI35" s="37"/>
      <c r="DJ35" s="37"/>
      <c r="DK35" s="37"/>
      <c r="DL35" s="37"/>
      <c r="DM35" s="37"/>
      <c r="DN35" s="37"/>
      <c r="DO35" s="37"/>
      <c r="DP35" s="37"/>
      <c r="DQ35" s="37"/>
      <c r="DR35" s="37"/>
      <c r="DS35" s="37"/>
      <c r="DT35" s="37"/>
      <c r="DU35" s="37"/>
      <c r="DV35" s="37"/>
      <c r="DW35" s="37"/>
      <c r="DX35" s="37"/>
      <c r="DY35" s="37"/>
      <c r="DZ35" s="37"/>
      <c r="EA35" s="37"/>
      <c r="EB35" s="37"/>
      <c r="EC35" s="37"/>
      <c r="ED35" s="37"/>
      <c r="EE35" s="37"/>
      <c r="EF35" s="37"/>
      <c r="EG35" s="37"/>
      <c r="EH35" s="37"/>
      <c r="EI35" s="37"/>
      <c r="EJ35" s="37"/>
      <c r="EK35" s="37"/>
      <c r="EL35" s="37"/>
      <c r="EM35" s="37"/>
      <c r="EN35" s="37"/>
      <c r="EO35" s="37"/>
      <c r="EP35" s="37"/>
      <c r="EQ35" s="37"/>
      <c r="ER35" s="37"/>
      <c r="ES35" s="37"/>
      <c r="ET35" s="37"/>
      <c r="EU35" s="37"/>
      <c r="EV35" s="37"/>
      <c r="EW35" s="37"/>
      <c r="EX35" s="37"/>
      <c r="EY35" s="37"/>
      <c r="EZ35" s="37"/>
      <c r="FA35" s="37"/>
      <c r="FB35" s="37"/>
      <c r="FC35" s="37"/>
      <c r="FD35" s="37"/>
      <c r="FE35" s="37"/>
      <c r="FF35" s="37"/>
      <c r="FG35" s="37"/>
      <c r="FH35" s="37"/>
      <c r="FI35" s="37"/>
      <c r="FJ35" s="37"/>
      <c r="FK35" s="37"/>
      <c r="FL35" s="37"/>
      <c r="FM35" s="37"/>
      <c r="FN35" s="37"/>
      <c r="FO35" s="37"/>
      <c r="FP35" s="37"/>
      <c r="FQ35" s="37"/>
      <c r="FR35" s="37"/>
      <c r="FS35" s="37"/>
      <c r="FT35" s="37"/>
      <c r="FU35" s="37"/>
      <c r="FV35" s="37"/>
      <c r="FW35" s="37"/>
      <c r="FX35" s="37"/>
      <c r="FY35" s="37"/>
      <c r="FZ35" s="37"/>
      <c r="GA35" s="37"/>
      <c r="GB35" s="37"/>
      <c r="GC35" s="37"/>
      <c r="GD35" s="37"/>
      <c r="GE35" s="37"/>
      <c r="GF35" s="37"/>
      <c r="GG35" s="37"/>
      <c r="GH35" s="37"/>
      <c r="GI35" s="37"/>
      <c r="GJ35" s="37"/>
      <c r="GK35" s="37"/>
      <c r="GL35" s="37"/>
      <c r="GM35" s="37"/>
      <c r="GN35" s="37"/>
      <c r="GO35" s="37"/>
      <c r="GP35" s="37"/>
      <c r="GQ35" s="37"/>
      <c r="GR35" s="37"/>
      <c r="GS35" s="37"/>
      <c r="GT35" s="37"/>
      <c r="GU35" s="37"/>
      <c r="GV35" s="37"/>
      <c r="GW35" s="37"/>
      <c r="GX35" s="37"/>
      <c r="GY35" s="37"/>
      <c r="GZ35" s="37"/>
      <c r="HA35" s="37"/>
      <c r="HB35" s="37"/>
      <c r="HC35" s="37"/>
      <c r="HD35" s="37"/>
      <c r="HE35" s="37"/>
      <c r="HF35" s="37"/>
      <c r="HG35" s="37"/>
      <c r="HH35" s="37"/>
      <c r="HI35" s="37"/>
      <c r="HJ35" s="37"/>
      <c r="HK35" s="37"/>
      <c r="HL35" s="37"/>
      <c r="HM35" s="37"/>
      <c r="HN35" s="37"/>
      <c r="HO35" s="37"/>
      <c r="HP35" s="37"/>
      <c r="HQ35" s="37"/>
      <c r="HR35" s="37"/>
      <c r="HS35" s="37"/>
      <c r="HT35" s="37"/>
      <c r="HU35" s="37"/>
      <c r="HV35" s="37"/>
      <c r="HW35" s="37"/>
      <c r="HX35" s="37"/>
      <c r="HY35" s="37"/>
      <c r="HZ35" s="37"/>
      <c r="IA35" s="37"/>
      <c r="IB35" s="37"/>
      <c r="IC35" s="37"/>
      <c r="ID35" s="37"/>
      <c r="IE35" s="37"/>
      <c r="IF35" s="37"/>
      <c r="IG35" s="37"/>
      <c r="IH35" s="37"/>
      <c r="II35" s="37"/>
      <c r="IJ35" s="37"/>
      <c r="IK35" s="37"/>
      <c r="IL35" s="37"/>
      <c r="IM35" s="37"/>
      <c r="IN35" s="37"/>
      <c r="IO35" s="37"/>
      <c r="IP35" s="37"/>
      <c r="IQ35" s="37"/>
      <c r="IR35" s="37"/>
      <c r="IS35" s="37"/>
      <c r="IT35" s="37"/>
      <c r="IU35" s="37"/>
      <c r="IV35" s="37"/>
      <c r="IW35" s="37"/>
      <c r="IX35" s="37"/>
      <c r="IY35" s="37"/>
      <c r="IZ35" s="37"/>
      <c r="JA35" s="37"/>
      <c r="JB35" s="37"/>
      <c r="JC35" s="37"/>
      <c r="JD35" s="37"/>
      <c r="JE35" s="37"/>
      <c r="JF35" s="37"/>
      <c r="JG35" s="37"/>
      <c r="JH35" s="37"/>
      <c r="JI35" s="37"/>
      <c r="JJ35" s="37"/>
      <c r="JK35" s="37"/>
      <c r="JL35" s="37"/>
      <c r="JM35" s="37"/>
      <c r="JN35" s="37"/>
      <c r="JO35" s="37"/>
      <c r="JP35" s="37"/>
      <c r="JQ35" s="37"/>
      <c r="JR35" s="37"/>
      <c r="JS35" s="37"/>
      <c r="JT35" s="37"/>
      <c r="JU35" s="37"/>
      <c r="JV35" s="37"/>
      <c r="JW35" s="37"/>
      <c r="JX35" s="37"/>
      <c r="JY35" s="37"/>
      <c r="JZ35" s="37"/>
      <c r="KA35" s="37"/>
      <c r="KB35" s="37"/>
      <c r="KC35" s="37"/>
      <c r="KD35" s="37"/>
      <c r="KE35" s="37"/>
      <c r="KF35" s="37"/>
      <c r="KG35" s="37"/>
      <c r="KH35" s="37"/>
      <c r="KI35" s="37"/>
      <c r="KJ35" s="37"/>
      <c r="KK35" s="37"/>
      <c r="KL35" s="37"/>
      <c r="KM35" s="37"/>
      <c r="KN35" s="37"/>
      <c r="KO35" s="37"/>
      <c r="KP35" s="37"/>
      <c r="KQ35" s="37"/>
      <c r="KR35" s="37"/>
      <c r="KS35" s="37"/>
      <c r="KT35" s="37"/>
      <c r="KU35" s="37"/>
      <c r="KV35" s="37"/>
      <c r="KW35" s="37"/>
      <c r="KX35" s="37"/>
      <c r="KY35" s="37"/>
      <c r="KZ35" s="37"/>
      <c r="LA35" s="37"/>
      <c r="LB35" s="37"/>
      <c r="LC35" s="37"/>
      <c r="LD35" s="37"/>
      <c r="LE35" s="37"/>
      <c r="LF35" s="37"/>
      <c r="LG35" s="37"/>
      <c r="LH35" s="37"/>
      <c r="LI35" s="37"/>
      <c r="LJ35" s="37"/>
      <c r="LK35" s="37"/>
      <c r="LL35" s="37"/>
      <c r="LM35" s="37"/>
      <c r="LN35" s="37"/>
      <c r="LO35" s="37"/>
      <c r="LP35" s="37"/>
      <c r="LQ35" s="37"/>
      <c r="LR35" s="37"/>
      <c r="LS35" s="37"/>
      <c r="LT35" s="37"/>
      <c r="LU35" s="37"/>
      <c r="LV35" s="37"/>
      <c r="LW35" s="37"/>
      <c r="LX35" s="37"/>
      <c r="LY35" s="37"/>
      <c r="LZ35" s="37"/>
      <c r="MA35" s="37"/>
      <c r="MB35" s="37"/>
      <c r="MC35" s="37"/>
      <c r="MD35" s="37"/>
      <c r="ME35" s="37"/>
      <c r="MF35" s="37"/>
      <c r="MG35" s="37"/>
      <c r="MH35" s="37"/>
      <c r="MI35" s="37"/>
      <c r="MJ35" s="37"/>
      <c r="MK35" s="37"/>
      <c r="ML35" s="37"/>
      <c r="MM35" s="37"/>
      <c r="MN35" s="37"/>
      <c r="MO35" s="37"/>
      <c r="MP35" s="37"/>
      <c r="MQ35" s="37"/>
      <c r="MR35" s="37"/>
      <c r="MS35" s="37"/>
      <c r="MT35" s="37"/>
      <c r="MU35" s="37"/>
      <c r="MV35" s="37"/>
      <c r="MW35" s="37"/>
      <c r="MX35" s="37"/>
      <c r="MY35" s="37"/>
      <c r="MZ35" s="37"/>
      <c r="NA35" s="37"/>
      <c r="NB35" s="37"/>
      <c r="NC35" s="37"/>
      <c r="ND35" s="37"/>
      <c r="NE35" s="37"/>
      <c r="NF35" s="37"/>
      <c r="NG35" s="37"/>
      <c r="NH35" s="37"/>
      <c r="NI35" s="37"/>
      <c r="NJ35" s="37"/>
      <c r="NK35" s="37"/>
      <c r="NL35" s="37"/>
      <c r="NM35" s="37"/>
      <c r="NN35" s="37"/>
      <c r="NO35" s="37"/>
      <c r="NP35" s="37"/>
      <c r="NQ35" s="37"/>
      <c r="NR35" s="37"/>
      <c r="NS35" s="37"/>
      <c r="NT35" s="37"/>
      <c r="NU35" s="37"/>
      <c r="NV35" s="37"/>
      <c r="NW35" s="37"/>
      <c r="NX35" s="37"/>
      <c r="NY35" s="37"/>
      <c r="NZ35" s="37"/>
      <c r="OA35" s="37"/>
      <c r="OB35" s="37"/>
      <c r="OC35" s="37"/>
      <c r="OD35" s="37"/>
      <c r="OE35" s="37"/>
      <c r="OF35" s="37"/>
      <c r="OG35" s="37"/>
      <c r="OH35" s="37"/>
      <c r="OI35" s="37"/>
      <c r="OJ35" s="37"/>
      <c r="OK35" s="37"/>
      <c r="OL35" s="37"/>
      <c r="OM35" s="37"/>
      <c r="ON35" s="37"/>
      <c r="OO35" s="37"/>
      <c r="OP35" s="37"/>
      <c r="OQ35" s="37"/>
      <c r="OR35" s="37"/>
      <c r="OS35" s="37"/>
      <c r="OT35" s="37"/>
      <c r="OU35" s="37"/>
      <c r="OV35" s="37"/>
      <c r="OW35" s="37"/>
      <c r="OX35" s="37"/>
      <c r="OY35" s="37"/>
    </row>
    <row r="36" spans="1:415" ht="87.75" customHeight="1">
      <c r="A36" s="36"/>
      <c r="B36" s="46" t="s">
        <v>482</v>
      </c>
      <c r="C36" s="185" t="s">
        <v>483</v>
      </c>
      <c r="D36" s="36"/>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7"/>
      <c r="DD36" s="37"/>
      <c r="DE36" s="37"/>
      <c r="DF36" s="37"/>
      <c r="DG36" s="37"/>
      <c r="DH36" s="37"/>
      <c r="DI36" s="37"/>
      <c r="DJ36" s="37"/>
      <c r="DK36" s="37"/>
      <c r="DL36" s="37"/>
      <c r="DM36" s="37"/>
      <c r="DN36" s="37"/>
      <c r="DO36" s="37"/>
      <c r="DP36" s="37"/>
      <c r="DQ36" s="37"/>
      <c r="DR36" s="37"/>
      <c r="DS36" s="37"/>
      <c r="DT36" s="37"/>
      <c r="DU36" s="37"/>
      <c r="DV36" s="37"/>
      <c r="DW36" s="37"/>
      <c r="DX36" s="37"/>
      <c r="DY36" s="37"/>
      <c r="DZ36" s="37"/>
      <c r="EA36" s="37"/>
      <c r="EB36" s="37"/>
      <c r="EC36" s="37"/>
      <c r="ED36" s="37"/>
      <c r="EE36" s="37"/>
      <c r="EF36" s="37"/>
      <c r="EG36" s="37"/>
      <c r="EH36" s="37"/>
      <c r="EI36" s="37"/>
      <c r="EJ36" s="37"/>
      <c r="EK36" s="37"/>
      <c r="EL36" s="37"/>
      <c r="EM36" s="37"/>
      <c r="EN36" s="37"/>
      <c r="EO36" s="37"/>
      <c r="EP36" s="37"/>
      <c r="EQ36" s="37"/>
      <c r="ER36" s="37"/>
      <c r="ES36" s="37"/>
      <c r="ET36" s="37"/>
      <c r="EU36" s="37"/>
      <c r="EV36" s="37"/>
      <c r="EW36" s="37"/>
      <c r="EX36" s="37"/>
      <c r="EY36" s="37"/>
      <c r="EZ36" s="37"/>
      <c r="FA36" s="37"/>
      <c r="FB36" s="37"/>
      <c r="FC36" s="37"/>
      <c r="FD36" s="37"/>
      <c r="FE36" s="37"/>
      <c r="FF36" s="37"/>
      <c r="FG36" s="37"/>
      <c r="FH36" s="37"/>
      <c r="FI36" s="37"/>
      <c r="FJ36" s="37"/>
      <c r="FK36" s="37"/>
      <c r="FL36" s="37"/>
      <c r="FM36" s="37"/>
      <c r="FN36" s="37"/>
      <c r="FO36" s="37"/>
      <c r="FP36" s="37"/>
      <c r="FQ36" s="37"/>
      <c r="FR36" s="37"/>
      <c r="FS36" s="37"/>
      <c r="FT36" s="37"/>
      <c r="FU36" s="37"/>
      <c r="FV36" s="37"/>
      <c r="FW36" s="37"/>
      <c r="FX36" s="37"/>
      <c r="FY36" s="37"/>
      <c r="FZ36" s="37"/>
      <c r="GA36" s="37"/>
      <c r="GB36" s="37"/>
      <c r="GC36" s="37"/>
      <c r="GD36" s="37"/>
      <c r="GE36" s="37"/>
      <c r="GF36" s="37"/>
      <c r="GG36" s="37"/>
      <c r="GH36" s="37"/>
      <c r="GI36" s="37"/>
      <c r="GJ36" s="37"/>
      <c r="GK36" s="37"/>
      <c r="GL36" s="37"/>
      <c r="GM36" s="37"/>
      <c r="GN36" s="37"/>
      <c r="GO36" s="37"/>
      <c r="GP36" s="37"/>
      <c r="GQ36" s="37"/>
      <c r="GR36" s="37"/>
      <c r="GS36" s="37"/>
      <c r="GT36" s="37"/>
      <c r="GU36" s="37"/>
      <c r="GV36" s="37"/>
      <c r="GW36" s="37"/>
      <c r="GX36" s="37"/>
      <c r="GY36" s="37"/>
      <c r="GZ36" s="37"/>
      <c r="HA36" s="37"/>
      <c r="HB36" s="37"/>
      <c r="HC36" s="37"/>
      <c r="HD36" s="37"/>
      <c r="HE36" s="37"/>
      <c r="HF36" s="37"/>
      <c r="HG36" s="37"/>
      <c r="HH36" s="37"/>
      <c r="HI36" s="37"/>
      <c r="HJ36" s="37"/>
      <c r="HK36" s="37"/>
      <c r="HL36" s="37"/>
      <c r="HM36" s="37"/>
      <c r="HN36" s="37"/>
      <c r="HO36" s="37"/>
      <c r="HP36" s="37"/>
      <c r="HQ36" s="37"/>
      <c r="HR36" s="37"/>
      <c r="HS36" s="37"/>
      <c r="HT36" s="37"/>
      <c r="HU36" s="37"/>
      <c r="HV36" s="37"/>
      <c r="HW36" s="37"/>
      <c r="HX36" s="37"/>
      <c r="HY36" s="37"/>
      <c r="HZ36" s="37"/>
      <c r="IA36" s="37"/>
      <c r="IB36" s="37"/>
      <c r="IC36" s="37"/>
      <c r="ID36" s="37"/>
      <c r="IE36" s="37"/>
      <c r="IF36" s="37"/>
      <c r="IG36" s="37"/>
      <c r="IH36" s="37"/>
      <c r="II36" s="37"/>
      <c r="IJ36" s="37"/>
      <c r="IK36" s="37"/>
      <c r="IL36" s="37"/>
      <c r="IM36" s="37"/>
      <c r="IN36" s="37"/>
      <c r="IO36" s="37"/>
      <c r="IP36" s="37"/>
      <c r="IQ36" s="37"/>
      <c r="IR36" s="37"/>
      <c r="IS36" s="37"/>
      <c r="IT36" s="37"/>
      <c r="IU36" s="37"/>
      <c r="IV36" s="37"/>
      <c r="IW36" s="37"/>
      <c r="IX36" s="37"/>
      <c r="IY36" s="37"/>
      <c r="IZ36" s="37"/>
      <c r="JA36" s="37"/>
      <c r="JB36" s="37"/>
      <c r="JC36" s="37"/>
      <c r="JD36" s="37"/>
      <c r="JE36" s="37"/>
      <c r="JF36" s="37"/>
      <c r="JG36" s="37"/>
      <c r="JH36" s="37"/>
      <c r="JI36" s="37"/>
      <c r="JJ36" s="37"/>
      <c r="JK36" s="37"/>
      <c r="JL36" s="37"/>
      <c r="JM36" s="37"/>
      <c r="JN36" s="37"/>
      <c r="JO36" s="37"/>
      <c r="JP36" s="37"/>
      <c r="JQ36" s="37"/>
      <c r="JR36" s="37"/>
      <c r="JS36" s="37"/>
      <c r="JT36" s="37"/>
      <c r="JU36" s="37"/>
      <c r="JV36" s="37"/>
      <c r="JW36" s="37"/>
      <c r="JX36" s="37"/>
      <c r="JY36" s="37"/>
      <c r="JZ36" s="37"/>
      <c r="KA36" s="37"/>
      <c r="KB36" s="37"/>
      <c r="KC36" s="37"/>
      <c r="KD36" s="37"/>
      <c r="KE36" s="37"/>
      <c r="KF36" s="37"/>
      <c r="KG36" s="37"/>
      <c r="KH36" s="37"/>
      <c r="KI36" s="37"/>
      <c r="KJ36" s="37"/>
      <c r="KK36" s="37"/>
      <c r="KL36" s="37"/>
      <c r="KM36" s="37"/>
      <c r="KN36" s="37"/>
      <c r="KO36" s="37"/>
      <c r="KP36" s="37"/>
      <c r="KQ36" s="37"/>
      <c r="KR36" s="37"/>
      <c r="KS36" s="37"/>
      <c r="KT36" s="37"/>
      <c r="KU36" s="37"/>
      <c r="KV36" s="37"/>
      <c r="KW36" s="37"/>
      <c r="KX36" s="37"/>
      <c r="KY36" s="37"/>
      <c r="KZ36" s="37"/>
      <c r="LA36" s="37"/>
      <c r="LB36" s="37"/>
      <c r="LC36" s="37"/>
      <c r="LD36" s="37"/>
      <c r="LE36" s="37"/>
      <c r="LF36" s="37"/>
      <c r="LG36" s="37"/>
      <c r="LH36" s="37"/>
      <c r="LI36" s="37"/>
      <c r="LJ36" s="37"/>
      <c r="LK36" s="37"/>
      <c r="LL36" s="37"/>
      <c r="LM36" s="37"/>
      <c r="LN36" s="37"/>
      <c r="LO36" s="37"/>
      <c r="LP36" s="37"/>
      <c r="LQ36" s="37"/>
      <c r="LR36" s="37"/>
      <c r="LS36" s="37"/>
      <c r="LT36" s="37"/>
      <c r="LU36" s="37"/>
      <c r="LV36" s="37"/>
      <c r="LW36" s="37"/>
      <c r="LX36" s="37"/>
      <c r="LY36" s="37"/>
      <c r="LZ36" s="37"/>
      <c r="MA36" s="37"/>
      <c r="MB36" s="37"/>
      <c r="MC36" s="37"/>
      <c r="MD36" s="37"/>
      <c r="ME36" s="37"/>
      <c r="MF36" s="37"/>
      <c r="MG36" s="37"/>
      <c r="MH36" s="37"/>
      <c r="MI36" s="37"/>
      <c r="MJ36" s="37"/>
      <c r="MK36" s="37"/>
      <c r="ML36" s="37"/>
      <c r="MM36" s="37"/>
      <c r="MN36" s="37"/>
      <c r="MO36" s="37"/>
      <c r="MP36" s="37"/>
      <c r="MQ36" s="37"/>
      <c r="MR36" s="37"/>
      <c r="MS36" s="37"/>
      <c r="MT36" s="37"/>
      <c r="MU36" s="37"/>
      <c r="MV36" s="37"/>
      <c r="MW36" s="37"/>
      <c r="MX36" s="37"/>
      <c r="MY36" s="37"/>
      <c r="MZ36" s="37"/>
      <c r="NA36" s="37"/>
      <c r="NB36" s="37"/>
      <c r="NC36" s="37"/>
      <c r="ND36" s="37"/>
      <c r="NE36" s="37"/>
      <c r="NF36" s="37"/>
      <c r="NG36" s="37"/>
      <c r="NH36" s="37"/>
      <c r="NI36" s="37"/>
      <c r="NJ36" s="37"/>
      <c r="NK36" s="37"/>
      <c r="NL36" s="37"/>
      <c r="NM36" s="37"/>
      <c r="NN36" s="37"/>
      <c r="NO36" s="37"/>
      <c r="NP36" s="37"/>
      <c r="NQ36" s="37"/>
      <c r="NR36" s="37"/>
      <c r="NS36" s="37"/>
      <c r="NT36" s="37"/>
      <c r="NU36" s="37"/>
      <c r="NV36" s="37"/>
      <c r="NW36" s="37"/>
      <c r="NX36" s="37"/>
      <c r="NY36" s="37"/>
      <c r="NZ36" s="37"/>
      <c r="OA36" s="37"/>
      <c r="OB36" s="37"/>
      <c r="OC36" s="37"/>
      <c r="OD36" s="37"/>
      <c r="OE36" s="37"/>
      <c r="OF36" s="37"/>
      <c r="OG36" s="37"/>
      <c r="OH36" s="37"/>
      <c r="OI36" s="37"/>
      <c r="OJ36" s="37"/>
      <c r="OK36" s="37"/>
      <c r="OL36" s="37"/>
      <c r="OM36" s="37"/>
      <c r="ON36" s="37"/>
      <c r="OO36" s="37"/>
      <c r="OP36" s="37"/>
      <c r="OQ36" s="37"/>
      <c r="OR36" s="37"/>
      <c r="OS36" s="37"/>
      <c r="OT36" s="37"/>
      <c r="OU36" s="37"/>
      <c r="OV36" s="37"/>
      <c r="OW36" s="37"/>
      <c r="OX36" s="37"/>
    </row>
    <row r="37" spans="1:415" ht="53.15" customHeight="1">
      <c r="A37" s="36"/>
      <c r="B37" s="48" t="s">
        <v>484</v>
      </c>
      <c r="C37" s="185" t="s">
        <v>485</v>
      </c>
      <c r="D37" s="36"/>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c r="DB37" s="37"/>
      <c r="DC37" s="37"/>
      <c r="DD37" s="37"/>
      <c r="DE37" s="37"/>
      <c r="DF37" s="37"/>
      <c r="DG37" s="37"/>
      <c r="DH37" s="37"/>
      <c r="DI37" s="37"/>
      <c r="DJ37" s="37"/>
      <c r="DK37" s="37"/>
      <c r="DL37" s="37"/>
      <c r="DM37" s="37"/>
      <c r="DN37" s="37"/>
      <c r="DO37" s="37"/>
      <c r="DP37" s="37"/>
      <c r="DQ37" s="37"/>
      <c r="DR37" s="37"/>
      <c r="DS37" s="37"/>
      <c r="DT37" s="37"/>
      <c r="DU37" s="37"/>
      <c r="DV37" s="37"/>
      <c r="DW37" s="37"/>
      <c r="DX37" s="37"/>
      <c r="DY37" s="37"/>
      <c r="DZ37" s="37"/>
      <c r="EA37" s="37"/>
      <c r="EB37" s="37"/>
      <c r="EC37" s="37"/>
      <c r="ED37" s="37"/>
      <c r="EE37" s="37"/>
      <c r="EF37" s="37"/>
      <c r="EG37" s="37"/>
      <c r="EH37" s="37"/>
      <c r="EI37" s="37"/>
      <c r="EJ37" s="37"/>
      <c r="EK37" s="37"/>
      <c r="EL37" s="37"/>
      <c r="EM37" s="37"/>
      <c r="EN37" s="37"/>
      <c r="EO37" s="37"/>
      <c r="EP37" s="37"/>
      <c r="EQ37" s="37"/>
      <c r="ER37" s="37"/>
      <c r="ES37" s="37"/>
      <c r="ET37" s="37"/>
      <c r="EU37" s="37"/>
      <c r="EV37" s="37"/>
      <c r="EW37" s="37"/>
      <c r="EX37" s="37"/>
      <c r="EY37" s="37"/>
      <c r="EZ37" s="37"/>
      <c r="FA37" s="37"/>
      <c r="FB37" s="37"/>
      <c r="FC37" s="37"/>
      <c r="FD37" s="37"/>
      <c r="FE37" s="37"/>
      <c r="FF37" s="37"/>
      <c r="FG37" s="37"/>
      <c r="FH37" s="37"/>
      <c r="FI37" s="37"/>
      <c r="FJ37" s="37"/>
      <c r="FK37" s="37"/>
      <c r="FL37" s="37"/>
      <c r="FM37" s="37"/>
      <c r="FN37" s="37"/>
      <c r="FO37" s="37"/>
      <c r="FP37" s="37"/>
      <c r="FQ37" s="37"/>
      <c r="FR37" s="37"/>
      <c r="FS37" s="37"/>
      <c r="FT37" s="37"/>
      <c r="FU37" s="37"/>
      <c r="FV37" s="37"/>
      <c r="FW37" s="37"/>
      <c r="FX37" s="37"/>
      <c r="FY37" s="37"/>
      <c r="FZ37" s="37"/>
      <c r="GA37" s="37"/>
      <c r="GB37" s="37"/>
      <c r="GC37" s="37"/>
      <c r="GD37" s="37"/>
      <c r="GE37" s="37"/>
      <c r="GF37" s="37"/>
      <c r="GG37" s="37"/>
      <c r="GH37" s="37"/>
      <c r="GI37" s="37"/>
      <c r="GJ37" s="37"/>
      <c r="GK37" s="37"/>
      <c r="GL37" s="37"/>
      <c r="GM37" s="37"/>
      <c r="GN37" s="37"/>
      <c r="GO37" s="37"/>
      <c r="GP37" s="37"/>
      <c r="GQ37" s="37"/>
      <c r="GR37" s="37"/>
      <c r="GS37" s="37"/>
      <c r="GT37" s="37"/>
      <c r="GU37" s="37"/>
      <c r="GV37" s="37"/>
      <c r="GW37" s="37"/>
      <c r="GX37" s="37"/>
      <c r="GY37" s="37"/>
      <c r="GZ37" s="37"/>
      <c r="HA37" s="37"/>
      <c r="HB37" s="37"/>
      <c r="HC37" s="37"/>
      <c r="HD37" s="37"/>
      <c r="HE37" s="37"/>
      <c r="HF37" s="37"/>
      <c r="HG37" s="37"/>
      <c r="HH37" s="37"/>
      <c r="HI37" s="37"/>
      <c r="HJ37" s="37"/>
      <c r="HK37" s="37"/>
      <c r="HL37" s="37"/>
      <c r="HM37" s="37"/>
      <c r="HN37" s="37"/>
      <c r="HO37" s="37"/>
      <c r="HP37" s="37"/>
      <c r="HQ37" s="37"/>
      <c r="HR37" s="37"/>
      <c r="HS37" s="37"/>
      <c r="HT37" s="37"/>
      <c r="HU37" s="37"/>
      <c r="HV37" s="37"/>
      <c r="HW37" s="37"/>
      <c r="HX37" s="37"/>
      <c r="HY37" s="37"/>
      <c r="HZ37" s="37"/>
      <c r="IA37" s="37"/>
      <c r="IB37" s="37"/>
      <c r="IC37" s="37"/>
      <c r="ID37" s="37"/>
      <c r="IE37" s="37"/>
      <c r="IF37" s="37"/>
      <c r="IG37" s="37"/>
      <c r="IH37" s="37"/>
      <c r="II37" s="37"/>
      <c r="IJ37" s="37"/>
      <c r="IK37" s="37"/>
      <c r="IL37" s="37"/>
      <c r="IM37" s="37"/>
      <c r="IN37" s="37"/>
      <c r="IO37" s="37"/>
      <c r="IP37" s="37"/>
      <c r="IQ37" s="37"/>
      <c r="IR37" s="37"/>
      <c r="IS37" s="37"/>
      <c r="IT37" s="37"/>
      <c r="IU37" s="37"/>
      <c r="IV37" s="37"/>
      <c r="IW37" s="37"/>
      <c r="IX37" s="37"/>
      <c r="IY37" s="37"/>
      <c r="IZ37" s="37"/>
      <c r="JA37" s="37"/>
      <c r="JB37" s="37"/>
      <c r="JC37" s="37"/>
      <c r="JD37" s="37"/>
      <c r="JE37" s="37"/>
      <c r="JF37" s="37"/>
      <c r="JG37" s="37"/>
      <c r="JH37" s="37"/>
      <c r="JI37" s="37"/>
      <c r="JJ37" s="37"/>
      <c r="JK37" s="37"/>
      <c r="JL37" s="37"/>
      <c r="JM37" s="37"/>
      <c r="JN37" s="37"/>
      <c r="JO37" s="37"/>
      <c r="JP37" s="37"/>
      <c r="JQ37" s="37"/>
      <c r="JR37" s="37"/>
      <c r="JS37" s="37"/>
      <c r="JT37" s="37"/>
      <c r="JU37" s="37"/>
      <c r="JV37" s="37"/>
      <c r="JW37" s="37"/>
      <c r="JX37" s="37"/>
      <c r="JY37" s="37"/>
      <c r="JZ37" s="37"/>
      <c r="KA37" s="37"/>
      <c r="KB37" s="37"/>
      <c r="KC37" s="37"/>
      <c r="KD37" s="37"/>
      <c r="KE37" s="37"/>
      <c r="KF37" s="37"/>
      <c r="KG37" s="37"/>
      <c r="KH37" s="37"/>
      <c r="KI37" s="37"/>
      <c r="KJ37" s="37"/>
      <c r="KK37" s="37"/>
      <c r="KL37" s="37"/>
      <c r="KM37" s="37"/>
      <c r="KN37" s="37"/>
      <c r="KO37" s="37"/>
      <c r="KP37" s="37"/>
      <c r="KQ37" s="37"/>
      <c r="KR37" s="37"/>
      <c r="KS37" s="37"/>
      <c r="KT37" s="37"/>
      <c r="KU37" s="37"/>
      <c r="KV37" s="37"/>
      <c r="KW37" s="37"/>
      <c r="KX37" s="37"/>
      <c r="KY37" s="37"/>
      <c r="KZ37" s="37"/>
      <c r="LA37" s="37"/>
      <c r="LB37" s="37"/>
      <c r="LC37" s="37"/>
      <c r="LD37" s="37"/>
      <c r="LE37" s="37"/>
      <c r="LF37" s="37"/>
      <c r="LG37" s="37"/>
      <c r="LH37" s="37"/>
      <c r="LI37" s="37"/>
      <c r="LJ37" s="37"/>
      <c r="LK37" s="37"/>
      <c r="LL37" s="37"/>
      <c r="LM37" s="37"/>
      <c r="LN37" s="37"/>
      <c r="LO37" s="37"/>
      <c r="LP37" s="37"/>
      <c r="LQ37" s="37"/>
      <c r="LR37" s="37"/>
      <c r="LS37" s="37"/>
      <c r="LT37" s="37"/>
      <c r="LU37" s="37"/>
      <c r="LV37" s="37"/>
      <c r="LW37" s="37"/>
      <c r="LX37" s="37"/>
      <c r="LY37" s="37"/>
      <c r="LZ37" s="37"/>
      <c r="MA37" s="37"/>
      <c r="MB37" s="37"/>
      <c r="MC37" s="37"/>
      <c r="MD37" s="37"/>
      <c r="ME37" s="37"/>
      <c r="MF37" s="37"/>
      <c r="MG37" s="37"/>
      <c r="MH37" s="37"/>
      <c r="MI37" s="37"/>
      <c r="MJ37" s="37"/>
      <c r="MK37" s="37"/>
      <c r="ML37" s="37"/>
      <c r="MM37" s="37"/>
      <c r="MN37" s="37"/>
      <c r="MO37" s="37"/>
      <c r="MP37" s="37"/>
      <c r="MQ37" s="37"/>
      <c r="MR37" s="37"/>
      <c r="MS37" s="37"/>
      <c r="MT37" s="37"/>
      <c r="MU37" s="37"/>
      <c r="MV37" s="37"/>
      <c r="MW37" s="37"/>
      <c r="MX37" s="37"/>
      <c r="MY37" s="37"/>
      <c r="MZ37" s="37"/>
      <c r="NA37" s="37"/>
      <c r="NB37" s="37"/>
      <c r="NC37" s="37"/>
      <c r="ND37" s="37"/>
      <c r="NE37" s="37"/>
      <c r="NF37" s="37"/>
      <c r="NG37" s="37"/>
      <c r="NH37" s="37"/>
      <c r="NI37" s="37"/>
      <c r="NJ37" s="37"/>
      <c r="NK37" s="37"/>
      <c r="NL37" s="37"/>
      <c r="NM37" s="37"/>
      <c r="NN37" s="37"/>
      <c r="NO37" s="37"/>
      <c r="NP37" s="37"/>
      <c r="NQ37" s="37"/>
      <c r="NR37" s="37"/>
      <c r="NS37" s="37"/>
      <c r="NT37" s="37"/>
      <c r="NU37" s="37"/>
      <c r="NV37" s="37"/>
      <c r="NW37" s="37"/>
      <c r="NX37" s="37"/>
      <c r="NY37" s="37"/>
      <c r="NZ37" s="37"/>
      <c r="OA37" s="37"/>
      <c r="OB37" s="37"/>
      <c r="OC37" s="37"/>
      <c r="OD37" s="37"/>
      <c r="OE37" s="37"/>
      <c r="OF37" s="37"/>
      <c r="OG37" s="37"/>
      <c r="OH37" s="37"/>
      <c r="OI37" s="37"/>
      <c r="OJ37" s="37"/>
      <c r="OK37" s="37"/>
      <c r="OL37" s="37"/>
      <c r="OM37" s="37"/>
      <c r="ON37" s="37"/>
      <c r="OO37" s="37"/>
      <c r="OP37" s="37"/>
      <c r="OQ37" s="37"/>
      <c r="OR37" s="37"/>
      <c r="OS37" s="37"/>
      <c r="OT37" s="37"/>
      <c r="OU37" s="37"/>
      <c r="OV37" s="37"/>
      <c r="OW37" s="37"/>
      <c r="OX37" s="37"/>
    </row>
    <row r="38" spans="1:415" ht="54" customHeight="1">
      <c r="A38" s="36"/>
      <c r="B38" s="46" t="s">
        <v>486</v>
      </c>
      <c r="C38" s="185" t="s">
        <v>487</v>
      </c>
      <c r="D38" s="36"/>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c r="DB38" s="37"/>
      <c r="DC38" s="37"/>
      <c r="DD38" s="37"/>
      <c r="DE38" s="37"/>
      <c r="DF38" s="37"/>
      <c r="DG38" s="37"/>
      <c r="DH38" s="37"/>
      <c r="DI38" s="37"/>
      <c r="DJ38" s="37"/>
      <c r="DK38" s="37"/>
      <c r="DL38" s="37"/>
      <c r="DM38" s="37"/>
      <c r="DN38" s="37"/>
      <c r="DO38" s="37"/>
      <c r="DP38" s="37"/>
      <c r="DQ38" s="37"/>
      <c r="DR38" s="37"/>
      <c r="DS38" s="37"/>
      <c r="DT38" s="37"/>
      <c r="DU38" s="37"/>
      <c r="DV38" s="37"/>
      <c r="DW38" s="37"/>
      <c r="DX38" s="37"/>
      <c r="DY38" s="37"/>
      <c r="DZ38" s="37"/>
      <c r="EA38" s="37"/>
      <c r="EB38" s="37"/>
      <c r="EC38" s="37"/>
      <c r="ED38" s="37"/>
      <c r="EE38" s="37"/>
      <c r="EF38" s="37"/>
      <c r="EG38" s="37"/>
      <c r="EH38" s="37"/>
      <c r="EI38" s="37"/>
      <c r="EJ38" s="37"/>
      <c r="EK38" s="37"/>
      <c r="EL38" s="37"/>
      <c r="EM38" s="37"/>
      <c r="EN38" s="37"/>
      <c r="EO38" s="37"/>
      <c r="EP38" s="37"/>
      <c r="EQ38" s="37"/>
      <c r="ER38" s="37"/>
      <c r="ES38" s="37"/>
      <c r="ET38" s="37"/>
      <c r="EU38" s="37"/>
      <c r="EV38" s="37"/>
      <c r="EW38" s="37"/>
      <c r="EX38" s="37"/>
      <c r="EY38" s="37"/>
      <c r="EZ38" s="37"/>
      <c r="FA38" s="37"/>
      <c r="FB38" s="37"/>
      <c r="FC38" s="37"/>
      <c r="FD38" s="37"/>
      <c r="FE38" s="37"/>
      <c r="FF38" s="37"/>
      <c r="FG38" s="37"/>
      <c r="FH38" s="37"/>
      <c r="FI38" s="37"/>
      <c r="FJ38" s="37"/>
      <c r="FK38" s="37"/>
      <c r="FL38" s="37"/>
      <c r="FM38" s="37"/>
      <c r="FN38" s="37"/>
      <c r="FO38" s="37"/>
      <c r="FP38" s="37"/>
      <c r="FQ38" s="37"/>
      <c r="FR38" s="37"/>
      <c r="FS38" s="37"/>
      <c r="FT38" s="37"/>
      <c r="FU38" s="37"/>
      <c r="FV38" s="37"/>
      <c r="FW38" s="37"/>
      <c r="FX38" s="37"/>
      <c r="FY38" s="37"/>
      <c r="FZ38" s="37"/>
      <c r="GA38" s="37"/>
      <c r="GB38" s="37"/>
      <c r="GC38" s="37"/>
      <c r="GD38" s="37"/>
      <c r="GE38" s="37"/>
      <c r="GF38" s="37"/>
      <c r="GG38" s="37"/>
      <c r="GH38" s="37"/>
      <c r="GI38" s="37"/>
      <c r="GJ38" s="37"/>
      <c r="GK38" s="37"/>
      <c r="GL38" s="37"/>
      <c r="GM38" s="37"/>
      <c r="GN38" s="37"/>
      <c r="GO38" s="37"/>
      <c r="GP38" s="37"/>
      <c r="GQ38" s="37"/>
      <c r="GR38" s="37"/>
      <c r="GS38" s="37"/>
      <c r="GT38" s="37"/>
      <c r="GU38" s="37"/>
      <c r="GV38" s="37"/>
      <c r="GW38" s="37"/>
      <c r="GX38" s="37"/>
      <c r="GY38" s="37"/>
      <c r="GZ38" s="37"/>
      <c r="HA38" s="37"/>
      <c r="HB38" s="37"/>
      <c r="HC38" s="37"/>
      <c r="HD38" s="37"/>
      <c r="HE38" s="37"/>
      <c r="HF38" s="37"/>
      <c r="HG38" s="37"/>
      <c r="HH38" s="37"/>
      <c r="HI38" s="37"/>
      <c r="HJ38" s="37"/>
      <c r="HK38" s="37"/>
      <c r="HL38" s="37"/>
      <c r="HM38" s="37"/>
      <c r="HN38" s="37"/>
      <c r="HO38" s="37"/>
      <c r="HP38" s="37"/>
      <c r="HQ38" s="37"/>
      <c r="HR38" s="37"/>
      <c r="HS38" s="37"/>
      <c r="HT38" s="37"/>
      <c r="HU38" s="37"/>
      <c r="HV38" s="37"/>
      <c r="HW38" s="37"/>
      <c r="HX38" s="37"/>
      <c r="HY38" s="37"/>
      <c r="HZ38" s="37"/>
      <c r="IA38" s="37"/>
      <c r="IB38" s="37"/>
      <c r="IC38" s="37"/>
      <c r="ID38" s="37"/>
      <c r="IE38" s="37"/>
      <c r="IF38" s="37"/>
      <c r="IG38" s="37"/>
      <c r="IH38" s="37"/>
      <c r="II38" s="37"/>
      <c r="IJ38" s="37"/>
      <c r="IK38" s="37"/>
      <c r="IL38" s="37"/>
      <c r="IM38" s="37"/>
      <c r="IN38" s="37"/>
      <c r="IO38" s="37"/>
      <c r="IP38" s="37"/>
      <c r="IQ38" s="37"/>
      <c r="IR38" s="37"/>
      <c r="IS38" s="37"/>
      <c r="IT38" s="37"/>
      <c r="IU38" s="37"/>
      <c r="IV38" s="37"/>
      <c r="IW38" s="37"/>
      <c r="IX38" s="37"/>
      <c r="IY38" s="37"/>
      <c r="IZ38" s="37"/>
      <c r="JA38" s="37"/>
      <c r="JB38" s="37"/>
      <c r="JC38" s="37"/>
      <c r="JD38" s="37"/>
      <c r="JE38" s="37"/>
      <c r="JF38" s="37"/>
      <c r="JG38" s="37"/>
      <c r="JH38" s="37"/>
      <c r="JI38" s="37"/>
      <c r="JJ38" s="37"/>
      <c r="JK38" s="37"/>
      <c r="JL38" s="37"/>
      <c r="JM38" s="37"/>
      <c r="JN38" s="37"/>
      <c r="JO38" s="37"/>
      <c r="JP38" s="37"/>
      <c r="JQ38" s="37"/>
      <c r="JR38" s="37"/>
      <c r="JS38" s="37"/>
      <c r="JT38" s="37"/>
      <c r="JU38" s="37"/>
      <c r="JV38" s="37"/>
      <c r="JW38" s="37"/>
      <c r="JX38" s="37"/>
      <c r="JY38" s="37"/>
      <c r="JZ38" s="37"/>
      <c r="KA38" s="37"/>
      <c r="KB38" s="37"/>
      <c r="KC38" s="37"/>
      <c r="KD38" s="37"/>
      <c r="KE38" s="37"/>
      <c r="KF38" s="37"/>
      <c r="KG38" s="37"/>
      <c r="KH38" s="37"/>
      <c r="KI38" s="37"/>
      <c r="KJ38" s="37"/>
      <c r="KK38" s="37"/>
      <c r="KL38" s="37"/>
      <c r="KM38" s="37"/>
      <c r="KN38" s="37"/>
      <c r="KO38" s="37"/>
      <c r="KP38" s="37"/>
      <c r="KQ38" s="37"/>
      <c r="KR38" s="37"/>
      <c r="KS38" s="37"/>
      <c r="KT38" s="37"/>
      <c r="KU38" s="37"/>
      <c r="KV38" s="37"/>
      <c r="KW38" s="37"/>
      <c r="KX38" s="37"/>
      <c r="KY38" s="37"/>
      <c r="KZ38" s="37"/>
      <c r="LA38" s="37"/>
      <c r="LB38" s="37"/>
      <c r="LC38" s="37"/>
      <c r="LD38" s="37"/>
      <c r="LE38" s="37"/>
      <c r="LF38" s="37"/>
      <c r="LG38" s="37"/>
      <c r="LH38" s="37"/>
      <c r="LI38" s="37"/>
      <c r="LJ38" s="37"/>
      <c r="LK38" s="37"/>
      <c r="LL38" s="37"/>
      <c r="LM38" s="37"/>
      <c r="LN38" s="37"/>
      <c r="LO38" s="37"/>
      <c r="LP38" s="37"/>
      <c r="LQ38" s="37"/>
      <c r="LR38" s="37"/>
      <c r="LS38" s="37"/>
      <c r="LT38" s="37"/>
      <c r="LU38" s="37"/>
      <c r="LV38" s="37"/>
      <c r="LW38" s="37"/>
      <c r="LX38" s="37"/>
      <c r="LY38" s="37"/>
      <c r="LZ38" s="37"/>
      <c r="MA38" s="37"/>
      <c r="MB38" s="37"/>
      <c r="MC38" s="37"/>
      <c r="MD38" s="37"/>
      <c r="ME38" s="37"/>
      <c r="MF38" s="37"/>
      <c r="MG38" s="37"/>
      <c r="MH38" s="37"/>
      <c r="MI38" s="37"/>
      <c r="MJ38" s="37"/>
      <c r="MK38" s="37"/>
      <c r="ML38" s="37"/>
      <c r="MM38" s="37"/>
      <c r="MN38" s="37"/>
      <c r="MO38" s="37"/>
      <c r="MP38" s="37"/>
      <c r="MQ38" s="37"/>
      <c r="MR38" s="37"/>
      <c r="MS38" s="37"/>
      <c r="MT38" s="37"/>
      <c r="MU38" s="37"/>
      <c r="MV38" s="37"/>
      <c r="MW38" s="37"/>
      <c r="MX38" s="37"/>
      <c r="MY38" s="37"/>
      <c r="MZ38" s="37"/>
      <c r="NA38" s="37"/>
      <c r="NB38" s="37"/>
      <c r="NC38" s="37"/>
      <c r="ND38" s="37"/>
      <c r="NE38" s="37"/>
      <c r="NF38" s="37"/>
      <c r="NG38" s="37"/>
      <c r="NH38" s="37"/>
      <c r="NI38" s="37"/>
      <c r="NJ38" s="37"/>
      <c r="NK38" s="37"/>
      <c r="NL38" s="37"/>
      <c r="NM38" s="37"/>
      <c r="NN38" s="37"/>
      <c r="NO38" s="37"/>
      <c r="NP38" s="37"/>
      <c r="NQ38" s="37"/>
      <c r="NR38" s="37"/>
      <c r="NS38" s="37"/>
      <c r="NT38" s="37"/>
      <c r="NU38" s="37"/>
      <c r="NV38" s="37"/>
      <c r="NW38" s="37"/>
      <c r="NX38" s="37"/>
      <c r="NY38" s="37"/>
      <c r="NZ38" s="37"/>
      <c r="OA38" s="37"/>
      <c r="OB38" s="37"/>
      <c r="OC38" s="37"/>
      <c r="OD38" s="37"/>
      <c r="OE38" s="37"/>
      <c r="OF38" s="37"/>
      <c r="OG38" s="37"/>
      <c r="OH38" s="37"/>
      <c r="OI38" s="37"/>
      <c r="OJ38" s="37"/>
      <c r="OK38" s="37"/>
      <c r="OL38" s="37"/>
      <c r="OM38" s="37"/>
      <c r="ON38" s="37"/>
      <c r="OO38" s="37"/>
      <c r="OP38" s="37"/>
      <c r="OQ38" s="37"/>
      <c r="OR38" s="37"/>
      <c r="OS38" s="37"/>
      <c r="OT38" s="37"/>
      <c r="OU38" s="37"/>
      <c r="OV38" s="37"/>
      <c r="OW38" s="37"/>
      <c r="OX38" s="37"/>
    </row>
    <row r="39" spans="1:415" ht="58">
      <c r="A39" s="36"/>
      <c r="B39" s="48" t="s">
        <v>488</v>
      </c>
      <c r="C39" s="185" t="s">
        <v>489</v>
      </c>
      <c r="D39" s="36"/>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37"/>
      <c r="CS39" s="37"/>
      <c r="CT39" s="37"/>
      <c r="CU39" s="37"/>
      <c r="CV39" s="37"/>
      <c r="CW39" s="37"/>
      <c r="CX39" s="37"/>
      <c r="CY39" s="37"/>
      <c r="CZ39" s="37"/>
      <c r="DA39" s="37"/>
      <c r="DB39" s="37"/>
      <c r="DC39" s="37"/>
      <c r="DD39" s="37"/>
      <c r="DE39" s="37"/>
      <c r="DF39" s="37"/>
      <c r="DG39" s="37"/>
      <c r="DH39" s="37"/>
      <c r="DI39" s="37"/>
      <c r="DJ39" s="37"/>
      <c r="DK39" s="37"/>
      <c r="DL39" s="37"/>
      <c r="DM39" s="37"/>
      <c r="DN39" s="37"/>
      <c r="DO39" s="37"/>
      <c r="DP39" s="37"/>
      <c r="DQ39" s="37"/>
      <c r="DR39" s="37"/>
      <c r="DS39" s="37"/>
      <c r="DT39" s="37"/>
      <c r="DU39" s="37"/>
      <c r="DV39" s="37"/>
      <c r="DW39" s="37"/>
      <c r="DX39" s="37"/>
      <c r="DY39" s="37"/>
      <c r="DZ39" s="37"/>
      <c r="EA39" s="37"/>
      <c r="EB39" s="37"/>
      <c r="EC39" s="37"/>
      <c r="ED39" s="37"/>
      <c r="EE39" s="37"/>
      <c r="EF39" s="37"/>
      <c r="EG39" s="37"/>
      <c r="EH39" s="37"/>
      <c r="EI39" s="37"/>
      <c r="EJ39" s="37"/>
      <c r="EK39" s="37"/>
      <c r="EL39" s="37"/>
      <c r="EM39" s="37"/>
      <c r="EN39" s="37"/>
      <c r="EO39" s="37"/>
      <c r="EP39" s="37"/>
      <c r="EQ39" s="37"/>
      <c r="ER39" s="37"/>
      <c r="ES39" s="37"/>
      <c r="ET39" s="37"/>
      <c r="EU39" s="37"/>
      <c r="EV39" s="37"/>
      <c r="EW39" s="37"/>
      <c r="EX39" s="37"/>
      <c r="EY39" s="37"/>
      <c r="EZ39" s="37"/>
      <c r="FA39" s="37"/>
      <c r="FB39" s="37"/>
      <c r="FC39" s="37"/>
      <c r="FD39" s="37"/>
      <c r="FE39" s="37"/>
      <c r="FF39" s="37"/>
      <c r="FG39" s="37"/>
      <c r="FH39" s="37"/>
      <c r="FI39" s="37"/>
      <c r="FJ39" s="37"/>
      <c r="FK39" s="37"/>
      <c r="FL39" s="37"/>
      <c r="FM39" s="37"/>
      <c r="FN39" s="37"/>
      <c r="FO39" s="37"/>
      <c r="FP39" s="37"/>
      <c r="FQ39" s="37"/>
      <c r="FR39" s="37"/>
      <c r="FS39" s="37"/>
      <c r="FT39" s="37"/>
      <c r="FU39" s="37"/>
      <c r="FV39" s="37"/>
      <c r="FW39" s="37"/>
      <c r="FX39" s="37"/>
      <c r="FY39" s="37"/>
      <c r="FZ39" s="37"/>
      <c r="GA39" s="37"/>
      <c r="GB39" s="37"/>
      <c r="GC39" s="37"/>
      <c r="GD39" s="37"/>
      <c r="GE39" s="37"/>
      <c r="GF39" s="37"/>
      <c r="GG39" s="37"/>
      <c r="GH39" s="37"/>
      <c r="GI39" s="37"/>
      <c r="GJ39" s="37"/>
      <c r="GK39" s="37"/>
      <c r="GL39" s="37"/>
      <c r="GM39" s="37"/>
      <c r="GN39" s="37"/>
      <c r="GO39" s="37"/>
      <c r="GP39" s="37"/>
      <c r="GQ39" s="37"/>
      <c r="GR39" s="37"/>
      <c r="GS39" s="37"/>
      <c r="GT39" s="37"/>
      <c r="GU39" s="37"/>
      <c r="GV39" s="37"/>
      <c r="GW39" s="37"/>
      <c r="GX39" s="37"/>
      <c r="GY39" s="37"/>
      <c r="GZ39" s="37"/>
      <c r="HA39" s="37"/>
      <c r="HB39" s="37"/>
      <c r="HC39" s="37"/>
      <c r="HD39" s="37"/>
      <c r="HE39" s="37"/>
      <c r="HF39" s="37"/>
      <c r="HG39" s="37"/>
      <c r="HH39" s="37"/>
      <c r="HI39" s="37"/>
      <c r="HJ39" s="37"/>
      <c r="HK39" s="37"/>
      <c r="HL39" s="37"/>
      <c r="HM39" s="37"/>
      <c r="HN39" s="37"/>
      <c r="HO39" s="37"/>
      <c r="HP39" s="37"/>
      <c r="HQ39" s="37"/>
      <c r="HR39" s="37"/>
      <c r="HS39" s="37"/>
      <c r="HT39" s="37"/>
      <c r="HU39" s="37"/>
      <c r="HV39" s="37"/>
      <c r="HW39" s="37"/>
      <c r="HX39" s="37"/>
      <c r="HY39" s="37"/>
      <c r="HZ39" s="37"/>
      <c r="IA39" s="37"/>
      <c r="IB39" s="37"/>
      <c r="IC39" s="37"/>
      <c r="ID39" s="37"/>
      <c r="IE39" s="37"/>
      <c r="IF39" s="37"/>
      <c r="IG39" s="37"/>
      <c r="IH39" s="37"/>
      <c r="II39" s="37"/>
      <c r="IJ39" s="37"/>
      <c r="IK39" s="37"/>
      <c r="IL39" s="37"/>
      <c r="IM39" s="37"/>
      <c r="IN39" s="37"/>
      <c r="IO39" s="37"/>
      <c r="IP39" s="37"/>
      <c r="IQ39" s="37"/>
      <c r="IR39" s="37"/>
      <c r="IS39" s="37"/>
      <c r="IT39" s="37"/>
      <c r="IU39" s="37"/>
      <c r="IV39" s="37"/>
      <c r="IW39" s="37"/>
      <c r="IX39" s="37"/>
      <c r="IY39" s="37"/>
      <c r="IZ39" s="37"/>
      <c r="JA39" s="37"/>
      <c r="JB39" s="37"/>
      <c r="JC39" s="37"/>
      <c r="JD39" s="37"/>
      <c r="JE39" s="37"/>
      <c r="JF39" s="37"/>
      <c r="JG39" s="37"/>
      <c r="JH39" s="37"/>
      <c r="JI39" s="37"/>
      <c r="JJ39" s="37"/>
      <c r="JK39" s="37"/>
      <c r="JL39" s="37"/>
      <c r="JM39" s="37"/>
      <c r="JN39" s="37"/>
      <c r="JO39" s="37"/>
      <c r="JP39" s="37"/>
      <c r="JQ39" s="37"/>
      <c r="JR39" s="37"/>
      <c r="JS39" s="37"/>
      <c r="JT39" s="37"/>
      <c r="JU39" s="37"/>
      <c r="JV39" s="37"/>
      <c r="JW39" s="37"/>
      <c r="JX39" s="37"/>
      <c r="JY39" s="37"/>
      <c r="JZ39" s="37"/>
      <c r="KA39" s="37"/>
      <c r="KB39" s="37"/>
      <c r="KC39" s="37"/>
      <c r="KD39" s="37"/>
      <c r="KE39" s="37"/>
      <c r="KF39" s="37"/>
      <c r="KG39" s="37"/>
      <c r="KH39" s="37"/>
      <c r="KI39" s="37"/>
      <c r="KJ39" s="37"/>
      <c r="KK39" s="37"/>
      <c r="KL39" s="37"/>
      <c r="KM39" s="37"/>
      <c r="KN39" s="37"/>
      <c r="KO39" s="37"/>
      <c r="KP39" s="37"/>
      <c r="KQ39" s="37"/>
      <c r="KR39" s="37"/>
      <c r="KS39" s="37"/>
      <c r="KT39" s="37"/>
      <c r="KU39" s="37"/>
      <c r="KV39" s="37"/>
      <c r="KW39" s="37"/>
      <c r="KX39" s="37"/>
      <c r="KY39" s="37"/>
      <c r="KZ39" s="37"/>
      <c r="LA39" s="37"/>
      <c r="LB39" s="37"/>
      <c r="LC39" s="37"/>
      <c r="LD39" s="37"/>
      <c r="LE39" s="37"/>
      <c r="LF39" s="37"/>
      <c r="LG39" s="37"/>
      <c r="LH39" s="37"/>
      <c r="LI39" s="37"/>
      <c r="LJ39" s="37"/>
      <c r="LK39" s="37"/>
      <c r="LL39" s="37"/>
      <c r="LM39" s="37"/>
      <c r="LN39" s="37"/>
      <c r="LO39" s="37"/>
      <c r="LP39" s="37"/>
      <c r="LQ39" s="37"/>
      <c r="LR39" s="37"/>
      <c r="LS39" s="37"/>
      <c r="LT39" s="37"/>
      <c r="LU39" s="37"/>
      <c r="LV39" s="37"/>
      <c r="LW39" s="37"/>
      <c r="LX39" s="37"/>
      <c r="LY39" s="37"/>
      <c r="LZ39" s="37"/>
      <c r="MA39" s="37"/>
      <c r="MB39" s="37"/>
      <c r="MC39" s="37"/>
      <c r="MD39" s="37"/>
      <c r="ME39" s="37"/>
      <c r="MF39" s="37"/>
      <c r="MG39" s="37"/>
      <c r="MH39" s="37"/>
      <c r="MI39" s="37"/>
      <c r="MJ39" s="37"/>
      <c r="MK39" s="37"/>
      <c r="ML39" s="37"/>
      <c r="MM39" s="37"/>
      <c r="MN39" s="37"/>
      <c r="MO39" s="37"/>
      <c r="MP39" s="37"/>
      <c r="MQ39" s="37"/>
      <c r="MR39" s="37"/>
      <c r="MS39" s="37"/>
      <c r="MT39" s="37"/>
      <c r="MU39" s="37"/>
      <c r="MV39" s="37"/>
      <c r="MW39" s="37"/>
      <c r="MX39" s="37"/>
      <c r="MY39" s="37"/>
      <c r="MZ39" s="37"/>
      <c r="NA39" s="37"/>
      <c r="NB39" s="37"/>
      <c r="NC39" s="37"/>
      <c r="ND39" s="37"/>
      <c r="NE39" s="37"/>
      <c r="NF39" s="37"/>
      <c r="NG39" s="37"/>
      <c r="NH39" s="37"/>
      <c r="NI39" s="37"/>
      <c r="NJ39" s="37"/>
      <c r="NK39" s="37"/>
      <c r="NL39" s="37"/>
      <c r="NM39" s="37"/>
      <c r="NN39" s="37"/>
      <c r="NO39" s="37"/>
      <c r="NP39" s="37"/>
      <c r="NQ39" s="37"/>
      <c r="NR39" s="37"/>
      <c r="NS39" s="37"/>
      <c r="NT39" s="37"/>
      <c r="NU39" s="37"/>
      <c r="NV39" s="37"/>
      <c r="NW39" s="37"/>
      <c r="NX39" s="37"/>
      <c r="NY39" s="37"/>
      <c r="NZ39" s="37"/>
      <c r="OA39" s="37"/>
      <c r="OB39" s="37"/>
      <c r="OC39" s="37"/>
      <c r="OD39" s="37"/>
      <c r="OE39" s="37"/>
      <c r="OF39" s="37"/>
      <c r="OG39" s="37"/>
      <c r="OH39" s="37"/>
      <c r="OI39" s="37"/>
      <c r="OJ39" s="37"/>
      <c r="OK39" s="37"/>
      <c r="OL39" s="37"/>
      <c r="OM39" s="37"/>
      <c r="ON39" s="37"/>
      <c r="OO39" s="37"/>
      <c r="OP39" s="37"/>
      <c r="OQ39" s="37"/>
      <c r="OR39" s="37"/>
      <c r="OS39" s="37"/>
      <c r="OT39" s="37"/>
      <c r="OU39" s="37"/>
      <c r="OV39" s="37"/>
      <c r="OW39" s="37"/>
      <c r="OX39" s="37"/>
    </row>
    <row r="40" spans="1:415" ht="72.5">
      <c r="A40" s="36"/>
      <c r="B40" s="46" t="s">
        <v>490</v>
      </c>
      <c r="C40" s="185" t="s">
        <v>491</v>
      </c>
      <c r="D40" s="36"/>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c r="BB40" s="37"/>
      <c r="BC40" s="37"/>
      <c r="BD40" s="37"/>
      <c r="BE40" s="37"/>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37"/>
      <c r="CL40" s="37"/>
      <c r="CM40" s="37"/>
      <c r="CN40" s="37"/>
      <c r="CO40" s="37"/>
      <c r="CP40" s="37"/>
      <c r="CQ40" s="37"/>
      <c r="CR40" s="37"/>
      <c r="CS40" s="37"/>
      <c r="CT40" s="37"/>
      <c r="CU40" s="37"/>
      <c r="CV40" s="37"/>
      <c r="CW40" s="37"/>
      <c r="CX40" s="37"/>
      <c r="CY40" s="37"/>
      <c r="CZ40" s="37"/>
      <c r="DA40" s="37"/>
      <c r="DB40" s="37"/>
      <c r="DC40" s="37"/>
      <c r="DD40" s="37"/>
      <c r="DE40" s="37"/>
      <c r="DF40" s="37"/>
      <c r="DG40" s="37"/>
      <c r="DH40" s="37"/>
      <c r="DI40" s="37"/>
      <c r="DJ40" s="37"/>
      <c r="DK40" s="37"/>
      <c r="DL40" s="37"/>
      <c r="DM40" s="37"/>
      <c r="DN40" s="37"/>
      <c r="DO40" s="37"/>
      <c r="DP40" s="37"/>
      <c r="DQ40" s="37"/>
      <c r="DR40" s="37"/>
      <c r="DS40" s="37"/>
      <c r="DT40" s="37"/>
      <c r="DU40" s="37"/>
      <c r="DV40" s="37"/>
      <c r="DW40" s="37"/>
      <c r="DX40" s="37"/>
      <c r="DY40" s="37"/>
      <c r="DZ40" s="37"/>
      <c r="EA40" s="37"/>
      <c r="EB40" s="37"/>
      <c r="EC40" s="37"/>
      <c r="ED40" s="37"/>
      <c r="EE40" s="37"/>
      <c r="EF40" s="37"/>
      <c r="EG40" s="37"/>
      <c r="EH40" s="37"/>
      <c r="EI40" s="37"/>
      <c r="EJ40" s="37"/>
      <c r="EK40" s="37"/>
      <c r="EL40" s="37"/>
      <c r="EM40" s="37"/>
      <c r="EN40" s="37"/>
      <c r="EO40" s="37"/>
      <c r="EP40" s="37"/>
      <c r="EQ40" s="37"/>
      <c r="ER40" s="37"/>
      <c r="ES40" s="37"/>
      <c r="ET40" s="37"/>
      <c r="EU40" s="37"/>
      <c r="EV40" s="37"/>
      <c r="EW40" s="37"/>
      <c r="EX40" s="37"/>
      <c r="EY40" s="37"/>
      <c r="EZ40" s="37"/>
      <c r="FA40" s="37"/>
      <c r="FB40" s="37"/>
      <c r="FC40" s="37"/>
      <c r="FD40" s="37"/>
      <c r="FE40" s="37"/>
      <c r="FF40" s="37"/>
      <c r="FG40" s="37"/>
      <c r="FH40" s="37"/>
      <c r="FI40" s="37"/>
      <c r="FJ40" s="37"/>
      <c r="FK40" s="37"/>
      <c r="FL40" s="37"/>
      <c r="FM40" s="37"/>
      <c r="FN40" s="37"/>
      <c r="FO40" s="37"/>
      <c r="FP40" s="37"/>
      <c r="FQ40" s="37"/>
      <c r="FR40" s="37"/>
      <c r="FS40" s="37"/>
      <c r="FT40" s="37"/>
      <c r="FU40" s="37"/>
      <c r="FV40" s="37"/>
      <c r="FW40" s="37"/>
      <c r="FX40" s="37"/>
      <c r="FY40" s="37"/>
      <c r="FZ40" s="37"/>
      <c r="GA40" s="37"/>
      <c r="GB40" s="37"/>
      <c r="GC40" s="37"/>
      <c r="GD40" s="37"/>
      <c r="GE40" s="37"/>
      <c r="GF40" s="37"/>
      <c r="GG40" s="37"/>
      <c r="GH40" s="37"/>
      <c r="GI40" s="37"/>
      <c r="GJ40" s="37"/>
      <c r="GK40" s="37"/>
      <c r="GL40" s="37"/>
      <c r="GM40" s="37"/>
      <c r="GN40" s="37"/>
      <c r="GO40" s="37"/>
      <c r="GP40" s="37"/>
      <c r="GQ40" s="37"/>
      <c r="GR40" s="37"/>
      <c r="GS40" s="37"/>
      <c r="GT40" s="37"/>
      <c r="GU40" s="37"/>
      <c r="GV40" s="37"/>
      <c r="GW40" s="37"/>
      <c r="GX40" s="37"/>
      <c r="GY40" s="37"/>
      <c r="GZ40" s="37"/>
      <c r="HA40" s="37"/>
      <c r="HB40" s="37"/>
      <c r="HC40" s="37"/>
      <c r="HD40" s="37"/>
      <c r="HE40" s="37"/>
      <c r="HF40" s="37"/>
      <c r="HG40" s="37"/>
      <c r="HH40" s="37"/>
      <c r="HI40" s="37"/>
      <c r="HJ40" s="37"/>
      <c r="HK40" s="37"/>
      <c r="HL40" s="37"/>
      <c r="HM40" s="37"/>
      <c r="HN40" s="37"/>
      <c r="HO40" s="37"/>
      <c r="HP40" s="37"/>
      <c r="HQ40" s="37"/>
      <c r="HR40" s="37"/>
      <c r="HS40" s="37"/>
      <c r="HT40" s="37"/>
      <c r="HU40" s="37"/>
      <c r="HV40" s="37"/>
      <c r="HW40" s="37"/>
      <c r="HX40" s="37"/>
      <c r="HY40" s="37"/>
      <c r="HZ40" s="37"/>
      <c r="IA40" s="37"/>
      <c r="IB40" s="37"/>
      <c r="IC40" s="37"/>
      <c r="ID40" s="37"/>
      <c r="IE40" s="37"/>
      <c r="IF40" s="37"/>
      <c r="IG40" s="37"/>
      <c r="IH40" s="37"/>
      <c r="II40" s="37"/>
      <c r="IJ40" s="37"/>
      <c r="IK40" s="37"/>
      <c r="IL40" s="37"/>
      <c r="IM40" s="37"/>
      <c r="IN40" s="37"/>
      <c r="IO40" s="37"/>
      <c r="IP40" s="37"/>
      <c r="IQ40" s="37"/>
      <c r="IR40" s="37"/>
      <c r="IS40" s="37"/>
      <c r="IT40" s="37"/>
      <c r="IU40" s="37"/>
      <c r="IV40" s="37"/>
      <c r="IW40" s="37"/>
      <c r="IX40" s="37"/>
      <c r="IY40" s="37"/>
      <c r="IZ40" s="37"/>
      <c r="JA40" s="37"/>
      <c r="JB40" s="37"/>
      <c r="JC40" s="37"/>
      <c r="JD40" s="37"/>
      <c r="JE40" s="37"/>
      <c r="JF40" s="37"/>
      <c r="JG40" s="37"/>
      <c r="JH40" s="37"/>
      <c r="JI40" s="37"/>
      <c r="JJ40" s="37"/>
      <c r="JK40" s="37"/>
      <c r="JL40" s="37"/>
      <c r="JM40" s="37"/>
      <c r="JN40" s="37"/>
      <c r="JO40" s="37"/>
      <c r="JP40" s="37"/>
      <c r="JQ40" s="37"/>
      <c r="JR40" s="37"/>
      <c r="JS40" s="37"/>
      <c r="JT40" s="37"/>
      <c r="JU40" s="37"/>
      <c r="JV40" s="37"/>
      <c r="JW40" s="37"/>
      <c r="JX40" s="37"/>
      <c r="JY40" s="37"/>
      <c r="JZ40" s="37"/>
      <c r="KA40" s="37"/>
      <c r="KB40" s="37"/>
      <c r="KC40" s="37"/>
      <c r="KD40" s="37"/>
      <c r="KE40" s="37"/>
      <c r="KF40" s="37"/>
      <c r="KG40" s="37"/>
      <c r="KH40" s="37"/>
      <c r="KI40" s="37"/>
      <c r="KJ40" s="37"/>
      <c r="KK40" s="37"/>
      <c r="KL40" s="37"/>
      <c r="KM40" s="37"/>
      <c r="KN40" s="37"/>
      <c r="KO40" s="37"/>
      <c r="KP40" s="37"/>
      <c r="KQ40" s="37"/>
      <c r="KR40" s="37"/>
      <c r="KS40" s="37"/>
      <c r="KT40" s="37"/>
      <c r="KU40" s="37"/>
      <c r="KV40" s="37"/>
      <c r="KW40" s="37"/>
      <c r="KX40" s="37"/>
      <c r="KY40" s="37"/>
      <c r="KZ40" s="37"/>
      <c r="LA40" s="37"/>
      <c r="LB40" s="37"/>
      <c r="LC40" s="37"/>
      <c r="LD40" s="37"/>
      <c r="LE40" s="37"/>
      <c r="LF40" s="37"/>
      <c r="LG40" s="37"/>
      <c r="LH40" s="37"/>
      <c r="LI40" s="37"/>
      <c r="LJ40" s="37"/>
      <c r="LK40" s="37"/>
      <c r="LL40" s="37"/>
      <c r="LM40" s="37"/>
      <c r="LN40" s="37"/>
      <c r="LO40" s="37"/>
      <c r="LP40" s="37"/>
      <c r="LQ40" s="37"/>
      <c r="LR40" s="37"/>
      <c r="LS40" s="37"/>
      <c r="LT40" s="37"/>
      <c r="LU40" s="37"/>
      <c r="LV40" s="37"/>
      <c r="LW40" s="37"/>
      <c r="LX40" s="37"/>
      <c r="LY40" s="37"/>
      <c r="LZ40" s="37"/>
      <c r="MA40" s="37"/>
      <c r="MB40" s="37"/>
      <c r="MC40" s="37"/>
      <c r="MD40" s="37"/>
      <c r="ME40" s="37"/>
      <c r="MF40" s="37"/>
      <c r="MG40" s="37"/>
      <c r="MH40" s="37"/>
      <c r="MI40" s="37"/>
      <c r="MJ40" s="37"/>
      <c r="MK40" s="37"/>
      <c r="ML40" s="37"/>
      <c r="MM40" s="37"/>
      <c r="MN40" s="37"/>
      <c r="MO40" s="37"/>
      <c r="MP40" s="37"/>
      <c r="MQ40" s="37"/>
      <c r="MR40" s="37"/>
      <c r="MS40" s="37"/>
      <c r="MT40" s="37"/>
      <c r="MU40" s="37"/>
      <c r="MV40" s="37"/>
      <c r="MW40" s="37"/>
      <c r="MX40" s="37"/>
      <c r="MY40" s="37"/>
      <c r="MZ40" s="37"/>
      <c r="NA40" s="37"/>
      <c r="NB40" s="37"/>
      <c r="NC40" s="37"/>
      <c r="ND40" s="37"/>
      <c r="NE40" s="37"/>
      <c r="NF40" s="37"/>
      <c r="NG40" s="37"/>
      <c r="NH40" s="37"/>
      <c r="NI40" s="37"/>
      <c r="NJ40" s="37"/>
      <c r="NK40" s="37"/>
      <c r="NL40" s="37"/>
      <c r="NM40" s="37"/>
      <c r="NN40" s="37"/>
      <c r="NO40" s="37"/>
      <c r="NP40" s="37"/>
      <c r="NQ40" s="37"/>
      <c r="NR40" s="37"/>
      <c r="NS40" s="37"/>
      <c r="NT40" s="37"/>
      <c r="NU40" s="37"/>
      <c r="NV40" s="37"/>
      <c r="NW40" s="37"/>
      <c r="NX40" s="37"/>
      <c r="NY40" s="37"/>
      <c r="NZ40" s="37"/>
      <c r="OA40" s="37"/>
      <c r="OB40" s="37"/>
      <c r="OC40" s="37"/>
      <c r="OD40" s="37"/>
      <c r="OE40" s="37"/>
      <c r="OF40" s="37"/>
      <c r="OG40" s="37"/>
      <c r="OH40" s="37"/>
      <c r="OI40" s="37"/>
      <c r="OJ40" s="37"/>
      <c r="OK40" s="37"/>
      <c r="OL40" s="37"/>
      <c r="OM40" s="37"/>
      <c r="ON40" s="37"/>
      <c r="OO40" s="37"/>
      <c r="OP40" s="37"/>
      <c r="OQ40" s="37"/>
      <c r="OR40" s="37"/>
      <c r="OS40" s="37"/>
      <c r="OT40" s="37"/>
      <c r="OU40" s="37"/>
      <c r="OV40" s="37"/>
      <c r="OW40" s="37"/>
      <c r="OX40" s="37"/>
    </row>
    <row r="41" spans="1:415" ht="72.5">
      <c r="A41" s="36"/>
      <c r="B41" s="46" t="s">
        <v>492</v>
      </c>
      <c r="C41" s="185" t="s">
        <v>493</v>
      </c>
      <c r="D41" s="36"/>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c r="ED41" s="37"/>
      <c r="EE41" s="37"/>
      <c r="EF41" s="37"/>
      <c r="EG41" s="37"/>
      <c r="EH41" s="37"/>
      <c r="EI41" s="37"/>
      <c r="EJ41" s="37"/>
      <c r="EK41" s="37"/>
      <c r="EL41" s="37"/>
      <c r="EM41" s="37"/>
      <c r="EN41" s="37"/>
      <c r="EO41" s="37"/>
      <c r="EP41" s="37"/>
      <c r="EQ41" s="37"/>
      <c r="ER41" s="37"/>
      <c r="ES41" s="37"/>
      <c r="ET41" s="37"/>
      <c r="EU41" s="37"/>
      <c r="EV41" s="37"/>
      <c r="EW41" s="37"/>
      <c r="EX41" s="37"/>
      <c r="EY41" s="37"/>
      <c r="EZ41" s="37"/>
      <c r="FA41" s="37"/>
      <c r="FB41" s="37"/>
      <c r="FC41" s="37"/>
      <c r="FD41" s="37"/>
      <c r="FE41" s="37"/>
      <c r="FF41" s="37"/>
      <c r="FG41" s="37"/>
      <c r="FH41" s="37"/>
      <c r="FI41" s="37"/>
      <c r="FJ41" s="37"/>
      <c r="FK41" s="37"/>
      <c r="FL41" s="37"/>
      <c r="FM41" s="37"/>
      <c r="FN41" s="37"/>
      <c r="FO41" s="37"/>
      <c r="FP41" s="37"/>
      <c r="FQ41" s="37"/>
      <c r="FR41" s="37"/>
      <c r="FS41" s="37"/>
      <c r="FT41" s="37"/>
      <c r="FU41" s="37"/>
      <c r="FV41" s="37"/>
      <c r="FW41" s="37"/>
      <c r="FX41" s="37"/>
      <c r="FY41" s="37"/>
      <c r="FZ41" s="37"/>
      <c r="GA41" s="37"/>
      <c r="GB41" s="37"/>
      <c r="GC41" s="37"/>
      <c r="GD41" s="37"/>
      <c r="GE41" s="37"/>
      <c r="GF41" s="37"/>
      <c r="GG41" s="37"/>
      <c r="GH41" s="37"/>
      <c r="GI41" s="37"/>
      <c r="GJ41" s="37"/>
      <c r="GK41" s="37"/>
      <c r="GL41" s="37"/>
      <c r="GM41" s="37"/>
      <c r="GN41" s="37"/>
      <c r="GO41" s="37"/>
      <c r="GP41" s="37"/>
      <c r="GQ41" s="37"/>
      <c r="GR41" s="37"/>
      <c r="GS41" s="37"/>
      <c r="GT41" s="37"/>
      <c r="GU41" s="37"/>
      <c r="GV41" s="37"/>
      <c r="GW41" s="37"/>
      <c r="GX41" s="37"/>
      <c r="GY41" s="37"/>
      <c r="GZ41" s="37"/>
      <c r="HA41" s="37"/>
      <c r="HB41" s="37"/>
      <c r="HC41" s="37"/>
      <c r="HD41" s="37"/>
      <c r="HE41" s="37"/>
      <c r="HF41" s="37"/>
      <c r="HG41" s="37"/>
      <c r="HH41" s="37"/>
      <c r="HI41" s="37"/>
      <c r="HJ41" s="37"/>
      <c r="HK41" s="37"/>
      <c r="HL41" s="37"/>
      <c r="HM41" s="37"/>
      <c r="HN41" s="37"/>
      <c r="HO41" s="37"/>
      <c r="HP41" s="37"/>
      <c r="HQ41" s="37"/>
      <c r="HR41" s="37"/>
      <c r="HS41" s="37"/>
      <c r="HT41" s="37"/>
      <c r="HU41" s="37"/>
      <c r="HV41" s="37"/>
      <c r="HW41" s="37"/>
      <c r="HX41" s="37"/>
      <c r="HY41" s="37"/>
      <c r="HZ41" s="37"/>
      <c r="IA41" s="37"/>
      <c r="IB41" s="37"/>
      <c r="IC41" s="37"/>
      <c r="ID41" s="37"/>
      <c r="IE41" s="37"/>
      <c r="IF41" s="37"/>
      <c r="IG41" s="37"/>
      <c r="IH41" s="37"/>
      <c r="II41" s="37"/>
      <c r="IJ41" s="37"/>
      <c r="IK41" s="37"/>
      <c r="IL41" s="37"/>
      <c r="IM41" s="37"/>
      <c r="IN41" s="37"/>
      <c r="IO41" s="37"/>
      <c r="IP41" s="37"/>
      <c r="IQ41" s="37"/>
      <c r="IR41" s="37"/>
      <c r="IS41" s="37"/>
      <c r="IT41" s="37"/>
      <c r="IU41" s="37"/>
      <c r="IV41" s="37"/>
      <c r="IW41" s="37"/>
      <c r="IX41" s="37"/>
      <c r="IY41" s="37"/>
      <c r="IZ41" s="37"/>
      <c r="JA41" s="37"/>
      <c r="JB41" s="37"/>
      <c r="JC41" s="37"/>
      <c r="JD41" s="37"/>
      <c r="JE41" s="37"/>
      <c r="JF41" s="37"/>
      <c r="JG41" s="37"/>
      <c r="JH41" s="37"/>
      <c r="JI41" s="37"/>
      <c r="JJ41" s="37"/>
      <c r="JK41" s="37"/>
      <c r="JL41" s="37"/>
      <c r="JM41" s="37"/>
      <c r="JN41" s="37"/>
      <c r="JO41" s="37"/>
      <c r="JP41" s="37"/>
      <c r="JQ41" s="37"/>
      <c r="JR41" s="37"/>
      <c r="JS41" s="37"/>
      <c r="JT41" s="37"/>
      <c r="JU41" s="37"/>
      <c r="JV41" s="37"/>
      <c r="JW41" s="37"/>
      <c r="JX41" s="37"/>
      <c r="JY41" s="37"/>
      <c r="JZ41" s="37"/>
      <c r="KA41" s="37"/>
      <c r="KB41" s="37"/>
      <c r="KC41" s="37"/>
      <c r="KD41" s="37"/>
      <c r="KE41" s="37"/>
      <c r="KF41" s="37"/>
      <c r="KG41" s="37"/>
      <c r="KH41" s="37"/>
      <c r="KI41" s="37"/>
      <c r="KJ41" s="37"/>
      <c r="KK41" s="37"/>
      <c r="KL41" s="37"/>
      <c r="KM41" s="37"/>
      <c r="KN41" s="37"/>
      <c r="KO41" s="37"/>
      <c r="KP41" s="37"/>
      <c r="KQ41" s="37"/>
      <c r="KR41" s="37"/>
      <c r="KS41" s="37"/>
      <c r="KT41" s="37"/>
      <c r="KU41" s="37"/>
      <c r="KV41" s="37"/>
      <c r="KW41" s="37"/>
      <c r="KX41" s="37"/>
      <c r="KY41" s="37"/>
      <c r="KZ41" s="37"/>
      <c r="LA41" s="37"/>
      <c r="LB41" s="37"/>
      <c r="LC41" s="37"/>
      <c r="LD41" s="37"/>
      <c r="LE41" s="37"/>
      <c r="LF41" s="37"/>
      <c r="LG41" s="37"/>
      <c r="LH41" s="37"/>
      <c r="LI41" s="37"/>
      <c r="LJ41" s="37"/>
      <c r="LK41" s="37"/>
      <c r="LL41" s="37"/>
      <c r="LM41" s="37"/>
      <c r="LN41" s="37"/>
      <c r="LO41" s="37"/>
      <c r="LP41" s="37"/>
      <c r="LQ41" s="37"/>
      <c r="LR41" s="37"/>
      <c r="LS41" s="37"/>
      <c r="LT41" s="37"/>
      <c r="LU41" s="37"/>
      <c r="LV41" s="37"/>
      <c r="LW41" s="37"/>
      <c r="LX41" s="37"/>
      <c r="LY41" s="37"/>
      <c r="LZ41" s="37"/>
      <c r="MA41" s="37"/>
      <c r="MB41" s="37"/>
      <c r="MC41" s="37"/>
      <c r="MD41" s="37"/>
      <c r="ME41" s="37"/>
      <c r="MF41" s="37"/>
      <c r="MG41" s="37"/>
      <c r="MH41" s="37"/>
      <c r="MI41" s="37"/>
      <c r="MJ41" s="37"/>
      <c r="MK41" s="37"/>
      <c r="ML41" s="37"/>
      <c r="MM41" s="37"/>
      <c r="MN41" s="37"/>
      <c r="MO41" s="37"/>
      <c r="MP41" s="37"/>
      <c r="MQ41" s="37"/>
      <c r="MR41" s="37"/>
      <c r="MS41" s="37"/>
      <c r="MT41" s="37"/>
      <c r="MU41" s="37"/>
      <c r="MV41" s="37"/>
      <c r="MW41" s="37"/>
      <c r="MX41" s="37"/>
      <c r="MY41" s="37"/>
      <c r="MZ41" s="37"/>
      <c r="NA41" s="37"/>
      <c r="NB41" s="37"/>
      <c r="NC41" s="37"/>
      <c r="ND41" s="37"/>
      <c r="NE41" s="37"/>
      <c r="NF41" s="37"/>
      <c r="NG41" s="37"/>
      <c r="NH41" s="37"/>
      <c r="NI41" s="37"/>
      <c r="NJ41" s="37"/>
      <c r="NK41" s="37"/>
      <c r="NL41" s="37"/>
      <c r="NM41" s="37"/>
      <c r="NN41" s="37"/>
      <c r="NO41" s="37"/>
      <c r="NP41" s="37"/>
      <c r="NQ41" s="37"/>
      <c r="NR41" s="37"/>
      <c r="NS41" s="37"/>
      <c r="NT41" s="37"/>
      <c r="NU41" s="37"/>
      <c r="NV41" s="37"/>
      <c r="NW41" s="37"/>
      <c r="NX41" s="37"/>
      <c r="NY41" s="37"/>
      <c r="NZ41" s="37"/>
      <c r="OA41" s="37"/>
      <c r="OB41" s="37"/>
      <c r="OC41" s="37"/>
      <c r="OD41" s="37"/>
      <c r="OE41" s="37"/>
      <c r="OF41" s="37"/>
      <c r="OG41" s="37"/>
      <c r="OH41" s="37"/>
      <c r="OI41" s="37"/>
      <c r="OJ41" s="37"/>
      <c r="OK41" s="37"/>
      <c r="OL41" s="37"/>
      <c r="OM41" s="37"/>
      <c r="ON41" s="37"/>
      <c r="OO41" s="37"/>
      <c r="OP41" s="37"/>
      <c r="OQ41" s="37"/>
      <c r="OR41" s="37"/>
      <c r="OS41" s="37"/>
      <c r="OT41" s="37"/>
      <c r="OU41" s="37"/>
      <c r="OV41" s="37"/>
      <c r="OW41" s="37"/>
      <c r="OX41" s="37"/>
    </row>
    <row r="42" spans="1:415" ht="25.25" customHeight="1">
      <c r="B42" s="48" t="s">
        <v>494</v>
      </c>
      <c r="C42" s="185" t="s">
        <v>495</v>
      </c>
      <c r="D42" s="36"/>
    </row>
    <row r="43" spans="1:415" ht="25.25" customHeight="1">
      <c r="A43" s="36"/>
      <c r="B43" s="187" t="s">
        <v>496</v>
      </c>
      <c r="C43" s="192"/>
      <c r="D43" s="36"/>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37"/>
      <c r="EE43" s="37"/>
      <c r="EF43" s="37"/>
      <c r="EG43" s="37"/>
      <c r="EH43" s="37"/>
      <c r="EI43" s="37"/>
      <c r="EJ43" s="37"/>
      <c r="EK43" s="37"/>
      <c r="EL43" s="37"/>
      <c r="EM43" s="37"/>
      <c r="EN43" s="37"/>
      <c r="EO43" s="37"/>
      <c r="EP43" s="37"/>
      <c r="EQ43" s="37"/>
      <c r="ER43" s="37"/>
      <c r="ES43" s="37"/>
      <c r="ET43" s="37"/>
      <c r="EU43" s="37"/>
      <c r="EV43" s="37"/>
      <c r="EW43" s="37"/>
      <c r="EX43" s="37"/>
      <c r="EY43" s="37"/>
      <c r="EZ43" s="37"/>
      <c r="FA43" s="37"/>
      <c r="FB43" s="37"/>
      <c r="FC43" s="37"/>
      <c r="FD43" s="37"/>
      <c r="FE43" s="37"/>
      <c r="FF43" s="37"/>
      <c r="FG43" s="37"/>
      <c r="FH43" s="37"/>
      <c r="FI43" s="37"/>
      <c r="FJ43" s="37"/>
      <c r="FK43" s="37"/>
      <c r="FL43" s="37"/>
      <c r="FM43" s="37"/>
      <c r="FN43" s="37"/>
      <c r="FO43" s="37"/>
      <c r="FP43" s="37"/>
      <c r="FQ43" s="37"/>
      <c r="FR43" s="37"/>
      <c r="FS43" s="37"/>
      <c r="FT43" s="37"/>
      <c r="FU43" s="37"/>
      <c r="FV43" s="37"/>
      <c r="FW43" s="37"/>
      <c r="FX43" s="37"/>
      <c r="FY43" s="37"/>
      <c r="FZ43" s="37"/>
      <c r="GA43" s="37"/>
      <c r="GB43" s="37"/>
      <c r="GC43" s="37"/>
      <c r="GD43" s="37"/>
      <c r="GE43" s="37"/>
      <c r="GF43" s="37"/>
      <c r="GG43" s="37"/>
      <c r="GH43" s="37"/>
      <c r="GI43" s="37"/>
      <c r="GJ43" s="37"/>
      <c r="GK43" s="37"/>
      <c r="GL43" s="37"/>
      <c r="GM43" s="37"/>
      <c r="GN43" s="37"/>
      <c r="GO43" s="37"/>
      <c r="GP43" s="37"/>
      <c r="GQ43" s="37"/>
      <c r="GR43" s="37"/>
      <c r="GS43" s="37"/>
      <c r="GT43" s="37"/>
      <c r="GU43" s="37"/>
      <c r="GV43" s="37"/>
      <c r="GW43" s="37"/>
      <c r="GX43" s="37"/>
      <c r="GY43" s="37"/>
      <c r="GZ43" s="37"/>
      <c r="HA43" s="37"/>
      <c r="HB43" s="37"/>
      <c r="HC43" s="37"/>
      <c r="HD43" s="37"/>
      <c r="HE43" s="37"/>
      <c r="HF43" s="37"/>
      <c r="HG43" s="37"/>
      <c r="HH43" s="37"/>
      <c r="HI43" s="37"/>
      <c r="HJ43" s="37"/>
      <c r="HK43" s="37"/>
      <c r="HL43" s="37"/>
      <c r="HM43" s="37"/>
      <c r="HN43" s="37"/>
      <c r="HO43" s="37"/>
      <c r="HP43" s="37"/>
      <c r="HQ43" s="37"/>
      <c r="HR43" s="37"/>
      <c r="HS43" s="37"/>
      <c r="HT43" s="37"/>
      <c r="HU43" s="37"/>
      <c r="HV43" s="37"/>
      <c r="HW43" s="37"/>
      <c r="HX43" s="37"/>
      <c r="HY43" s="37"/>
      <c r="HZ43" s="37"/>
      <c r="IA43" s="37"/>
      <c r="IB43" s="37"/>
      <c r="IC43" s="37"/>
      <c r="ID43" s="37"/>
      <c r="IE43" s="37"/>
      <c r="IF43" s="37"/>
      <c r="IG43" s="37"/>
      <c r="IH43" s="37"/>
      <c r="II43" s="37"/>
      <c r="IJ43" s="37"/>
      <c r="IK43" s="37"/>
      <c r="IL43" s="37"/>
      <c r="IM43" s="37"/>
      <c r="IN43" s="37"/>
      <c r="IO43" s="37"/>
      <c r="IP43" s="37"/>
      <c r="IQ43" s="37"/>
      <c r="IR43" s="37"/>
      <c r="IS43" s="37"/>
      <c r="IT43" s="37"/>
      <c r="IU43" s="37"/>
      <c r="IV43" s="37"/>
      <c r="IW43" s="37"/>
      <c r="IX43" s="37"/>
      <c r="IY43" s="37"/>
      <c r="IZ43" s="37"/>
      <c r="JA43" s="37"/>
      <c r="JB43" s="37"/>
      <c r="JC43" s="37"/>
      <c r="JD43" s="37"/>
      <c r="JE43" s="37"/>
      <c r="JF43" s="37"/>
      <c r="JG43" s="37"/>
      <c r="JH43" s="37"/>
      <c r="JI43" s="37"/>
      <c r="JJ43" s="37"/>
      <c r="JK43" s="37"/>
      <c r="JL43" s="37"/>
      <c r="JM43" s="37"/>
      <c r="JN43" s="37"/>
      <c r="JO43" s="37"/>
      <c r="JP43" s="37"/>
      <c r="JQ43" s="37"/>
      <c r="JR43" s="37"/>
      <c r="JS43" s="37"/>
      <c r="JT43" s="37"/>
      <c r="JU43" s="37"/>
      <c r="JV43" s="37"/>
      <c r="JW43" s="37"/>
      <c r="JX43" s="37"/>
      <c r="JY43" s="37"/>
      <c r="JZ43" s="37"/>
      <c r="KA43" s="37"/>
      <c r="KB43" s="37"/>
      <c r="KC43" s="37"/>
      <c r="KD43" s="37"/>
      <c r="KE43" s="37"/>
      <c r="KF43" s="37"/>
      <c r="KG43" s="37"/>
      <c r="KH43" s="37"/>
      <c r="KI43" s="37"/>
      <c r="KJ43" s="37"/>
      <c r="KK43" s="37"/>
      <c r="KL43" s="37"/>
      <c r="KM43" s="37"/>
      <c r="KN43" s="37"/>
      <c r="KO43" s="37"/>
      <c r="KP43" s="37"/>
      <c r="KQ43" s="37"/>
      <c r="KR43" s="37"/>
      <c r="KS43" s="37"/>
      <c r="KT43" s="37"/>
      <c r="KU43" s="37"/>
      <c r="KV43" s="37"/>
      <c r="KW43" s="37"/>
      <c r="KX43" s="37"/>
      <c r="KY43" s="37"/>
      <c r="KZ43" s="37"/>
      <c r="LA43" s="37"/>
      <c r="LB43" s="37"/>
      <c r="LC43" s="37"/>
      <c r="LD43" s="37"/>
      <c r="LE43" s="37"/>
      <c r="LF43" s="37"/>
      <c r="LG43" s="37"/>
      <c r="LH43" s="37"/>
      <c r="LI43" s="37"/>
      <c r="LJ43" s="37"/>
      <c r="LK43" s="37"/>
      <c r="LL43" s="37"/>
      <c r="LM43" s="37"/>
      <c r="LN43" s="37"/>
      <c r="LO43" s="37"/>
      <c r="LP43" s="37"/>
      <c r="LQ43" s="37"/>
      <c r="LR43" s="37"/>
      <c r="LS43" s="37"/>
      <c r="LT43" s="37"/>
      <c r="LU43" s="37"/>
      <c r="LV43" s="37"/>
      <c r="LW43" s="37"/>
      <c r="LX43" s="37"/>
      <c r="LY43" s="37"/>
      <c r="LZ43" s="37"/>
      <c r="MA43" s="37"/>
      <c r="MB43" s="37"/>
      <c r="MC43" s="37"/>
      <c r="MD43" s="37"/>
      <c r="ME43" s="37"/>
      <c r="MF43" s="37"/>
      <c r="MG43" s="37"/>
      <c r="MH43" s="37"/>
      <c r="MI43" s="37"/>
      <c r="MJ43" s="37"/>
      <c r="MK43" s="37"/>
      <c r="ML43" s="37"/>
      <c r="MM43" s="37"/>
      <c r="MN43" s="37"/>
      <c r="MO43" s="37"/>
      <c r="MP43" s="37"/>
      <c r="MQ43" s="37"/>
      <c r="MR43" s="37"/>
      <c r="MS43" s="37"/>
      <c r="MT43" s="37"/>
      <c r="MU43" s="37"/>
      <c r="MV43" s="37"/>
      <c r="MW43" s="37"/>
      <c r="MX43" s="37"/>
      <c r="MY43" s="37"/>
      <c r="MZ43" s="37"/>
      <c r="NA43" s="37"/>
      <c r="NB43" s="37"/>
      <c r="NC43" s="37"/>
      <c r="ND43" s="37"/>
      <c r="NE43" s="37"/>
      <c r="NF43" s="37"/>
      <c r="NG43" s="37"/>
      <c r="NH43" s="37"/>
      <c r="NI43" s="37"/>
      <c r="NJ43" s="37"/>
      <c r="NK43" s="37"/>
      <c r="NL43" s="37"/>
      <c r="NM43" s="37"/>
      <c r="NN43" s="37"/>
      <c r="NO43" s="37"/>
      <c r="NP43" s="37"/>
      <c r="NQ43" s="37"/>
      <c r="NR43" s="37"/>
      <c r="NS43" s="37"/>
      <c r="NT43" s="37"/>
      <c r="NU43" s="37"/>
      <c r="NV43" s="37"/>
      <c r="NW43" s="37"/>
      <c r="NX43" s="37"/>
      <c r="NY43" s="37"/>
      <c r="NZ43" s="37"/>
      <c r="OA43" s="37"/>
      <c r="OB43" s="37"/>
      <c r="OC43" s="37"/>
      <c r="OD43" s="37"/>
      <c r="OE43" s="37"/>
      <c r="OF43" s="37"/>
      <c r="OG43" s="37"/>
      <c r="OH43" s="37"/>
      <c r="OI43" s="37"/>
      <c r="OJ43" s="37"/>
      <c r="OK43" s="37"/>
      <c r="OL43" s="37"/>
      <c r="OM43" s="37"/>
      <c r="ON43" s="37"/>
      <c r="OO43" s="37"/>
      <c r="OP43" s="37"/>
      <c r="OQ43" s="37"/>
      <c r="OR43" s="37"/>
      <c r="OS43" s="37"/>
      <c r="OT43" s="37"/>
      <c r="OU43" s="37"/>
      <c r="OV43" s="37"/>
      <c r="OW43" s="37"/>
      <c r="OX43" s="37"/>
      <c r="OY43" s="37"/>
    </row>
    <row r="44" spans="1:415" ht="58">
      <c r="A44" s="36"/>
      <c r="B44" s="179" t="s">
        <v>497</v>
      </c>
      <c r="C44" s="55" t="s">
        <v>498</v>
      </c>
      <c r="D44" s="36"/>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c r="IO44" s="37"/>
      <c r="IP44" s="37"/>
      <c r="IQ44" s="37"/>
      <c r="IR44" s="37"/>
      <c r="IS44" s="37"/>
      <c r="IT44" s="37"/>
      <c r="IU44" s="37"/>
      <c r="IV44" s="37"/>
      <c r="IW44" s="37"/>
      <c r="IX44" s="37"/>
      <c r="IY44" s="37"/>
      <c r="IZ44" s="37"/>
      <c r="JA44" s="37"/>
      <c r="JB44" s="37"/>
      <c r="JC44" s="37"/>
      <c r="JD44" s="37"/>
      <c r="JE44" s="37"/>
      <c r="JF44" s="37"/>
      <c r="JG44" s="37"/>
      <c r="JH44" s="37"/>
      <c r="JI44" s="37"/>
      <c r="JJ44" s="37"/>
      <c r="JK44" s="37"/>
      <c r="JL44" s="37"/>
      <c r="JM44" s="37"/>
      <c r="JN44" s="37"/>
      <c r="JO44" s="37"/>
      <c r="JP44" s="37"/>
      <c r="JQ44" s="37"/>
      <c r="JR44" s="37"/>
      <c r="JS44" s="37"/>
      <c r="JT44" s="37"/>
      <c r="JU44" s="37"/>
      <c r="JV44" s="37"/>
      <c r="JW44" s="37"/>
      <c r="JX44" s="37"/>
      <c r="JY44" s="37"/>
      <c r="JZ44" s="37"/>
      <c r="KA44" s="37"/>
      <c r="KB44" s="37"/>
      <c r="KC44" s="37"/>
      <c r="KD44" s="37"/>
      <c r="KE44" s="37"/>
      <c r="KF44" s="37"/>
      <c r="KG44" s="37"/>
      <c r="KH44" s="37"/>
      <c r="KI44" s="37"/>
      <c r="KJ44" s="37"/>
      <c r="KK44" s="37"/>
      <c r="KL44" s="37"/>
      <c r="KM44" s="37"/>
      <c r="KN44" s="37"/>
      <c r="KO44" s="37"/>
      <c r="KP44" s="37"/>
      <c r="KQ44" s="37"/>
      <c r="KR44" s="37"/>
      <c r="KS44" s="37"/>
      <c r="KT44" s="37"/>
      <c r="KU44" s="37"/>
      <c r="KV44" s="37"/>
      <c r="KW44" s="37"/>
      <c r="KX44" s="37"/>
      <c r="KY44" s="37"/>
      <c r="KZ44" s="37"/>
      <c r="LA44" s="37"/>
      <c r="LB44" s="37"/>
      <c r="LC44" s="37"/>
      <c r="LD44" s="37"/>
      <c r="LE44" s="37"/>
      <c r="LF44" s="37"/>
      <c r="LG44" s="37"/>
      <c r="LH44" s="37"/>
      <c r="LI44" s="37"/>
      <c r="LJ44" s="37"/>
      <c r="LK44" s="37"/>
      <c r="LL44" s="37"/>
      <c r="LM44" s="37"/>
      <c r="LN44" s="37"/>
      <c r="LO44" s="37"/>
      <c r="LP44" s="37"/>
      <c r="LQ44" s="37"/>
      <c r="LR44" s="37"/>
      <c r="LS44" s="37"/>
      <c r="LT44" s="37"/>
      <c r="LU44" s="37"/>
      <c r="LV44" s="37"/>
      <c r="LW44" s="37"/>
      <c r="LX44" s="37"/>
      <c r="LY44" s="37"/>
      <c r="LZ44" s="37"/>
      <c r="MA44" s="37"/>
      <c r="MB44" s="37"/>
      <c r="MC44" s="37"/>
      <c r="MD44" s="37"/>
      <c r="ME44" s="37"/>
      <c r="MF44" s="37"/>
      <c r="MG44" s="37"/>
      <c r="MH44" s="37"/>
      <c r="MI44" s="37"/>
      <c r="MJ44" s="37"/>
      <c r="MK44" s="37"/>
      <c r="ML44" s="37"/>
      <c r="MM44" s="37"/>
      <c r="MN44" s="37"/>
      <c r="MO44" s="37"/>
      <c r="MP44" s="37"/>
      <c r="MQ44" s="37"/>
      <c r="MR44" s="37"/>
      <c r="MS44" s="37"/>
      <c r="MT44" s="37"/>
      <c r="MU44" s="37"/>
      <c r="MV44" s="37"/>
      <c r="MW44" s="37"/>
      <c r="MX44" s="37"/>
      <c r="MY44" s="37"/>
      <c r="MZ44" s="37"/>
      <c r="NA44" s="37"/>
      <c r="NB44" s="37"/>
      <c r="NC44" s="37"/>
      <c r="ND44" s="37"/>
      <c r="NE44" s="37"/>
      <c r="NF44" s="37"/>
      <c r="NG44" s="37"/>
      <c r="NH44" s="37"/>
      <c r="NI44" s="37"/>
      <c r="NJ44" s="37"/>
      <c r="NK44" s="37"/>
      <c r="NL44" s="37"/>
      <c r="NM44" s="37"/>
      <c r="NN44" s="37"/>
      <c r="NO44" s="37"/>
      <c r="NP44" s="37"/>
      <c r="NQ44" s="37"/>
      <c r="NR44" s="37"/>
      <c r="NS44" s="37"/>
      <c r="NT44" s="37"/>
      <c r="NU44" s="37"/>
      <c r="NV44" s="37"/>
      <c r="NW44" s="37"/>
      <c r="NX44" s="37"/>
      <c r="NY44" s="37"/>
      <c r="NZ44" s="37"/>
      <c r="OA44" s="37"/>
      <c r="OB44" s="37"/>
      <c r="OC44" s="37"/>
      <c r="OD44" s="37"/>
      <c r="OE44" s="37"/>
      <c r="OF44" s="37"/>
      <c r="OG44" s="37"/>
      <c r="OH44" s="37"/>
      <c r="OI44" s="37"/>
      <c r="OJ44" s="37"/>
      <c r="OK44" s="37"/>
      <c r="OL44" s="37"/>
      <c r="OM44" s="37"/>
      <c r="ON44" s="37"/>
      <c r="OO44" s="37"/>
      <c r="OP44" s="37"/>
      <c r="OQ44" s="37"/>
      <c r="OR44" s="37"/>
      <c r="OS44" s="37"/>
      <c r="OT44" s="37"/>
      <c r="OU44" s="37"/>
      <c r="OV44" s="37"/>
      <c r="OW44" s="37"/>
      <c r="OX44" s="37"/>
    </row>
    <row r="45" spans="1:415">
      <c r="A45" s="36"/>
      <c r="B45" s="48" t="s">
        <v>176</v>
      </c>
      <c r="C45" s="185" t="s">
        <v>499</v>
      </c>
      <c r="D45" s="36"/>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c r="ED45" s="37"/>
      <c r="EE45" s="37"/>
      <c r="EF45" s="37"/>
      <c r="EG45" s="37"/>
      <c r="EH45" s="37"/>
      <c r="EI45" s="37"/>
      <c r="EJ45" s="37"/>
      <c r="EK45" s="37"/>
      <c r="EL45" s="37"/>
      <c r="EM45" s="37"/>
      <c r="EN45" s="37"/>
      <c r="EO45" s="37"/>
      <c r="EP45" s="37"/>
      <c r="EQ45" s="37"/>
      <c r="ER45" s="37"/>
      <c r="ES45" s="37"/>
      <c r="ET45" s="37"/>
      <c r="EU45" s="37"/>
      <c r="EV45" s="37"/>
      <c r="EW45" s="37"/>
      <c r="EX45" s="37"/>
      <c r="EY45" s="37"/>
      <c r="EZ45" s="37"/>
      <c r="FA45" s="37"/>
      <c r="FB45" s="37"/>
      <c r="FC45" s="37"/>
      <c r="FD45" s="37"/>
      <c r="FE45" s="37"/>
      <c r="FF45" s="37"/>
      <c r="FG45" s="37"/>
      <c r="FH45" s="37"/>
      <c r="FI45" s="37"/>
      <c r="FJ45" s="37"/>
      <c r="FK45" s="37"/>
      <c r="FL45" s="37"/>
      <c r="FM45" s="37"/>
      <c r="FN45" s="37"/>
      <c r="FO45" s="37"/>
      <c r="FP45" s="37"/>
      <c r="FQ45" s="37"/>
      <c r="FR45" s="37"/>
      <c r="FS45" s="37"/>
      <c r="FT45" s="37"/>
      <c r="FU45" s="37"/>
      <c r="FV45" s="37"/>
      <c r="FW45" s="37"/>
      <c r="FX45" s="37"/>
      <c r="FY45" s="37"/>
      <c r="FZ45" s="37"/>
      <c r="GA45" s="37"/>
      <c r="GB45" s="37"/>
      <c r="GC45" s="37"/>
      <c r="GD45" s="37"/>
      <c r="GE45" s="37"/>
      <c r="GF45" s="37"/>
      <c r="GG45" s="37"/>
      <c r="GH45" s="37"/>
      <c r="GI45" s="37"/>
      <c r="GJ45" s="37"/>
      <c r="GK45" s="37"/>
      <c r="GL45" s="37"/>
      <c r="GM45" s="37"/>
      <c r="GN45" s="37"/>
      <c r="GO45" s="37"/>
      <c r="GP45" s="37"/>
      <c r="GQ45" s="37"/>
      <c r="GR45" s="37"/>
      <c r="GS45" s="37"/>
      <c r="GT45" s="37"/>
      <c r="GU45" s="37"/>
      <c r="GV45" s="37"/>
      <c r="GW45" s="37"/>
      <c r="GX45" s="37"/>
      <c r="GY45" s="37"/>
      <c r="GZ45" s="37"/>
      <c r="HA45" s="37"/>
      <c r="HB45" s="37"/>
      <c r="HC45" s="37"/>
      <c r="HD45" s="37"/>
      <c r="HE45" s="37"/>
      <c r="HF45" s="37"/>
      <c r="HG45" s="37"/>
      <c r="HH45" s="37"/>
      <c r="HI45" s="37"/>
      <c r="HJ45" s="37"/>
      <c r="HK45" s="37"/>
      <c r="HL45" s="37"/>
      <c r="HM45" s="37"/>
      <c r="HN45" s="37"/>
      <c r="HO45" s="37"/>
      <c r="HP45" s="37"/>
      <c r="HQ45" s="37"/>
      <c r="HR45" s="37"/>
      <c r="HS45" s="37"/>
      <c r="HT45" s="37"/>
      <c r="HU45" s="37"/>
      <c r="HV45" s="37"/>
      <c r="HW45" s="37"/>
      <c r="HX45" s="37"/>
      <c r="HY45" s="37"/>
      <c r="HZ45" s="37"/>
      <c r="IA45" s="37"/>
      <c r="IB45" s="37"/>
      <c r="IC45" s="37"/>
      <c r="ID45" s="37"/>
      <c r="IE45" s="37"/>
      <c r="IF45" s="37"/>
      <c r="IG45" s="37"/>
      <c r="IH45" s="37"/>
      <c r="II45" s="37"/>
      <c r="IJ45" s="37"/>
      <c r="IK45" s="37"/>
      <c r="IL45" s="37"/>
      <c r="IM45" s="37"/>
      <c r="IN45" s="37"/>
      <c r="IO45" s="37"/>
      <c r="IP45" s="37"/>
      <c r="IQ45" s="37"/>
      <c r="IR45" s="37"/>
      <c r="IS45" s="37"/>
      <c r="IT45" s="37"/>
      <c r="IU45" s="37"/>
      <c r="IV45" s="37"/>
      <c r="IW45" s="37"/>
      <c r="IX45" s="37"/>
      <c r="IY45" s="37"/>
      <c r="IZ45" s="37"/>
      <c r="JA45" s="37"/>
      <c r="JB45" s="37"/>
      <c r="JC45" s="37"/>
      <c r="JD45" s="37"/>
      <c r="JE45" s="37"/>
      <c r="JF45" s="37"/>
      <c r="JG45" s="37"/>
      <c r="JH45" s="37"/>
      <c r="JI45" s="37"/>
      <c r="JJ45" s="37"/>
      <c r="JK45" s="37"/>
      <c r="JL45" s="37"/>
      <c r="JM45" s="37"/>
      <c r="JN45" s="37"/>
      <c r="JO45" s="37"/>
      <c r="JP45" s="37"/>
      <c r="JQ45" s="37"/>
      <c r="JR45" s="37"/>
      <c r="JS45" s="37"/>
      <c r="JT45" s="37"/>
      <c r="JU45" s="37"/>
      <c r="JV45" s="37"/>
      <c r="JW45" s="37"/>
      <c r="JX45" s="37"/>
      <c r="JY45" s="37"/>
      <c r="JZ45" s="37"/>
      <c r="KA45" s="37"/>
      <c r="KB45" s="37"/>
      <c r="KC45" s="37"/>
      <c r="KD45" s="37"/>
      <c r="KE45" s="37"/>
      <c r="KF45" s="37"/>
      <c r="KG45" s="37"/>
      <c r="KH45" s="37"/>
      <c r="KI45" s="37"/>
      <c r="KJ45" s="37"/>
      <c r="KK45" s="37"/>
      <c r="KL45" s="37"/>
      <c r="KM45" s="37"/>
      <c r="KN45" s="37"/>
      <c r="KO45" s="37"/>
      <c r="KP45" s="37"/>
      <c r="KQ45" s="37"/>
      <c r="KR45" s="37"/>
      <c r="KS45" s="37"/>
      <c r="KT45" s="37"/>
      <c r="KU45" s="37"/>
      <c r="KV45" s="37"/>
      <c r="KW45" s="37"/>
      <c r="KX45" s="37"/>
      <c r="KY45" s="37"/>
      <c r="KZ45" s="37"/>
      <c r="LA45" s="37"/>
      <c r="LB45" s="37"/>
      <c r="LC45" s="37"/>
      <c r="LD45" s="37"/>
      <c r="LE45" s="37"/>
      <c r="LF45" s="37"/>
      <c r="LG45" s="37"/>
      <c r="LH45" s="37"/>
      <c r="LI45" s="37"/>
      <c r="LJ45" s="37"/>
      <c r="LK45" s="37"/>
      <c r="LL45" s="37"/>
      <c r="LM45" s="37"/>
      <c r="LN45" s="37"/>
      <c r="LO45" s="37"/>
      <c r="LP45" s="37"/>
      <c r="LQ45" s="37"/>
      <c r="LR45" s="37"/>
      <c r="LS45" s="37"/>
      <c r="LT45" s="37"/>
      <c r="LU45" s="37"/>
      <c r="LV45" s="37"/>
      <c r="LW45" s="37"/>
      <c r="LX45" s="37"/>
      <c r="LY45" s="37"/>
      <c r="LZ45" s="37"/>
      <c r="MA45" s="37"/>
      <c r="MB45" s="37"/>
      <c r="MC45" s="37"/>
      <c r="MD45" s="37"/>
      <c r="ME45" s="37"/>
      <c r="MF45" s="37"/>
      <c r="MG45" s="37"/>
      <c r="MH45" s="37"/>
      <c r="MI45" s="37"/>
      <c r="MJ45" s="37"/>
      <c r="MK45" s="37"/>
      <c r="ML45" s="37"/>
      <c r="MM45" s="37"/>
      <c r="MN45" s="37"/>
      <c r="MO45" s="37"/>
      <c r="MP45" s="37"/>
      <c r="MQ45" s="37"/>
      <c r="MR45" s="37"/>
      <c r="MS45" s="37"/>
      <c r="MT45" s="37"/>
      <c r="MU45" s="37"/>
      <c r="MV45" s="37"/>
      <c r="MW45" s="37"/>
      <c r="MX45" s="37"/>
      <c r="MY45" s="37"/>
      <c r="MZ45" s="37"/>
      <c r="NA45" s="37"/>
      <c r="NB45" s="37"/>
      <c r="NC45" s="37"/>
      <c r="ND45" s="37"/>
      <c r="NE45" s="37"/>
      <c r="NF45" s="37"/>
      <c r="NG45" s="37"/>
      <c r="NH45" s="37"/>
      <c r="NI45" s="37"/>
      <c r="NJ45" s="37"/>
      <c r="NK45" s="37"/>
      <c r="NL45" s="37"/>
      <c r="NM45" s="37"/>
      <c r="NN45" s="37"/>
      <c r="NO45" s="37"/>
      <c r="NP45" s="37"/>
      <c r="NQ45" s="37"/>
      <c r="NR45" s="37"/>
      <c r="NS45" s="37"/>
      <c r="NT45" s="37"/>
      <c r="NU45" s="37"/>
      <c r="NV45" s="37"/>
      <c r="NW45" s="37"/>
      <c r="NX45" s="37"/>
      <c r="NY45" s="37"/>
      <c r="NZ45" s="37"/>
      <c r="OA45" s="37"/>
      <c r="OB45" s="37"/>
      <c r="OC45" s="37"/>
      <c r="OD45" s="37"/>
      <c r="OE45" s="37"/>
      <c r="OF45" s="37"/>
      <c r="OG45" s="37"/>
      <c r="OH45" s="37"/>
      <c r="OI45" s="37"/>
      <c r="OJ45" s="37"/>
      <c r="OK45" s="37"/>
      <c r="OL45" s="37"/>
      <c r="OM45" s="37"/>
      <c r="ON45" s="37"/>
      <c r="OO45" s="37"/>
      <c r="OP45" s="37"/>
      <c r="OQ45" s="37"/>
      <c r="OR45" s="37"/>
      <c r="OS45" s="37"/>
      <c r="OT45" s="37"/>
      <c r="OU45" s="37"/>
      <c r="OV45" s="37"/>
      <c r="OW45" s="37"/>
      <c r="OX45" s="37"/>
    </row>
    <row r="46" spans="1:415" ht="43.5">
      <c r="A46" s="36"/>
      <c r="B46" s="48" t="s">
        <v>500</v>
      </c>
      <c r="C46" s="55" t="s">
        <v>501</v>
      </c>
      <c r="D46" s="36"/>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37"/>
      <c r="EJ46" s="37"/>
      <c r="EK46" s="37"/>
      <c r="EL46" s="37"/>
      <c r="EM46" s="37"/>
      <c r="EN46" s="37"/>
      <c r="EO46" s="37"/>
      <c r="EP46" s="37"/>
      <c r="EQ46" s="37"/>
      <c r="ER46" s="37"/>
      <c r="ES46" s="37"/>
      <c r="ET46" s="37"/>
      <c r="EU46" s="37"/>
      <c r="EV46" s="37"/>
      <c r="EW46" s="37"/>
      <c r="EX46" s="37"/>
      <c r="EY46" s="37"/>
      <c r="EZ46" s="37"/>
      <c r="FA46" s="37"/>
      <c r="FB46" s="37"/>
      <c r="FC46" s="37"/>
      <c r="FD46" s="37"/>
      <c r="FE46" s="37"/>
      <c r="FF46" s="37"/>
      <c r="FG46" s="37"/>
      <c r="FH46" s="37"/>
      <c r="FI46" s="37"/>
      <c r="FJ46" s="37"/>
      <c r="FK46" s="37"/>
      <c r="FL46" s="37"/>
      <c r="FM46" s="37"/>
      <c r="FN46" s="37"/>
      <c r="FO46" s="37"/>
      <c r="FP46" s="37"/>
      <c r="FQ46" s="37"/>
      <c r="FR46" s="37"/>
      <c r="FS46" s="37"/>
      <c r="FT46" s="37"/>
      <c r="FU46" s="37"/>
      <c r="FV46" s="37"/>
      <c r="FW46" s="37"/>
      <c r="FX46" s="37"/>
      <c r="FY46" s="37"/>
      <c r="FZ46" s="37"/>
      <c r="GA46" s="37"/>
      <c r="GB46" s="37"/>
      <c r="GC46" s="37"/>
      <c r="GD46" s="37"/>
      <c r="GE46" s="37"/>
      <c r="GF46" s="37"/>
      <c r="GG46" s="37"/>
      <c r="GH46" s="37"/>
      <c r="GI46" s="37"/>
      <c r="GJ46" s="37"/>
      <c r="GK46" s="37"/>
      <c r="GL46" s="37"/>
      <c r="GM46" s="37"/>
      <c r="GN46" s="37"/>
      <c r="GO46" s="37"/>
      <c r="GP46" s="37"/>
      <c r="GQ46" s="37"/>
      <c r="GR46" s="37"/>
      <c r="GS46" s="37"/>
      <c r="GT46" s="37"/>
      <c r="GU46" s="37"/>
      <c r="GV46" s="37"/>
      <c r="GW46" s="37"/>
      <c r="GX46" s="37"/>
      <c r="GY46" s="37"/>
      <c r="GZ46" s="37"/>
      <c r="HA46" s="37"/>
      <c r="HB46" s="37"/>
      <c r="HC46" s="37"/>
      <c r="HD46" s="37"/>
      <c r="HE46" s="37"/>
      <c r="HF46" s="37"/>
      <c r="HG46" s="37"/>
      <c r="HH46" s="37"/>
      <c r="HI46" s="37"/>
      <c r="HJ46" s="37"/>
      <c r="HK46" s="37"/>
      <c r="HL46" s="37"/>
      <c r="HM46" s="37"/>
      <c r="HN46" s="37"/>
      <c r="HO46" s="37"/>
      <c r="HP46" s="37"/>
      <c r="HQ46" s="37"/>
      <c r="HR46" s="37"/>
      <c r="HS46" s="37"/>
      <c r="HT46" s="37"/>
      <c r="HU46" s="37"/>
      <c r="HV46" s="37"/>
      <c r="HW46" s="37"/>
      <c r="HX46" s="37"/>
      <c r="HY46" s="37"/>
      <c r="HZ46" s="37"/>
      <c r="IA46" s="37"/>
      <c r="IB46" s="37"/>
      <c r="IC46" s="37"/>
      <c r="ID46" s="37"/>
      <c r="IE46" s="37"/>
      <c r="IF46" s="37"/>
      <c r="IG46" s="37"/>
      <c r="IH46" s="37"/>
      <c r="II46" s="37"/>
      <c r="IJ46" s="37"/>
      <c r="IK46" s="37"/>
      <c r="IL46" s="37"/>
      <c r="IM46" s="37"/>
      <c r="IN46" s="37"/>
      <c r="IO46" s="37"/>
      <c r="IP46" s="37"/>
      <c r="IQ46" s="37"/>
      <c r="IR46" s="37"/>
      <c r="IS46" s="37"/>
      <c r="IT46" s="37"/>
      <c r="IU46" s="37"/>
      <c r="IV46" s="37"/>
      <c r="IW46" s="37"/>
      <c r="IX46" s="37"/>
      <c r="IY46" s="37"/>
      <c r="IZ46" s="37"/>
      <c r="JA46" s="37"/>
      <c r="JB46" s="37"/>
      <c r="JC46" s="37"/>
      <c r="JD46" s="37"/>
      <c r="JE46" s="37"/>
      <c r="JF46" s="37"/>
      <c r="JG46" s="37"/>
      <c r="JH46" s="37"/>
      <c r="JI46" s="37"/>
      <c r="JJ46" s="37"/>
      <c r="JK46" s="37"/>
      <c r="JL46" s="37"/>
      <c r="JM46" s="37"/>
      <c r="JN46" s="37"/>
      <c r="JO46" s="37"/>
      <c r="JP46" s="37"/>
      <c r="JQ46" s="37"/>
      <c r="JR46" s="37"/>
      <c r="JS46" s="37"/>
      <c r="JT46" s="37"/>
      <c r="JU46" s="37"/>
      <c r="JV46" s="37"/>
      <c r="JW46" s="37"/>
      <c r="JX46" s="37"/>
      <c r="JY46" s="37"/>
      <c r="JZ46" s="37"/>
      <c r="KA46" s="37"/>
      <c r="KB46" s="37"/>
      <c r="KC46" s="37"/>
      <c r="KD46" s="37"/>
      <c r="KE46" s="37"/>
      <c r="KF46" s="37"/>
      <c r="KG46" s="37"/>
      <c r="KH46" s="37"/>
      <c r="KI46" s="37"/>
      <c r="KJ46" s="37"/>
      <c r="KK46" s="37"/>
      <c r="KL46" s="37"/>
      <c r="KM46" s="37"/>
      <c r="KN46" s="37"/>
      <c r="KO46" s="37"/>
      <c r="KP46" s="37"/>
      <c r="KQ46" s="37"/>
      <c r="KR46" s="37"/>
      <c r="KS46" s="37"/>
      <c r="KT46" s="37"/>
      <c r="KU46" s="37"/>
      <c r="KV46" s="37"/>
      <c r="KW46" s="37"/>
      <c r="KX46" s="37"/>
      <c r="KY46" s="37"/>
      <c r="KZ46" s="37"/>
      <c r="LA46" s="37"/>
      <c r="LB46" s="37"/>
      <c r="LC46" s="37"/>
      <c r="LD46" s="37"/>
      <c r="LE46" s="37"/>
      <c r="LF46" s="37"/>
      <c r="LG46" s="37"/>
      <c r="LH46" s="37"/>
      <c r="LI46" s="37"/>
      <c r="LJ46" s="37"/>
      <c r="LK46" s="37"/>
      <c r="LL46" s="37"/>
      <c r="LM46" s="37"/>
      <c r="LN46" s="37"/>
      <c r="LO46" s="37"/>
      <c r="LP46" s="37"/>
      <c r="LQ46" s="37"/>
      <c r="LR46" s="37"/>
      <c r="LS46" s="37"/>
      <c r="LT46" s="37"/>
      <c r="LU46" s="37"/>
      <c r="LV46" s="37"/>
      <c r="LW46" s="37"/>
      <c r="LX46" s="37"/>
      <c r="LY46" s="37"/>
      <c r="LZ46" s="37"/>
      <c r="MA46" s="37"/>
      <c r="MB46" s="37"/>
      <c r="MC46" s="37"/>
      <c r="MD46" s="37"/>
      <c r="ME46" s="37"/>
      <c r="MF46" s="37"/>
      <c r="MG46" s="37"/>
      <c r="MH46" s="37"/>
      <c r="MI46" s="37"/>
      <c r="MJ46" s="37"/>
      <c r="MK46" s="37"/>
      <c r="ML46" s="37"/>
      <c r="MM46" s="37"/>
      <c r="MN46" s="37"/>
      <c r="MO46" s="37"/>
      <c r="MP46" s="37"/>
      <c r="MQ46" s="37"/>
      <c r="MR46" s="37"/>
      <c r="MS46" s="37"/>
      <c r="MT46" s="37"/>
      <c r="MU46" s="37"/>
      <c r="MV46" s="37"/>
      <c r="MW46" s="37"/>
      <c r="MX46" s="37"/>
      <c r="MY46" s="37"/>
      <c r="MZ46" s="37"/>
      <c r="NA46" s="37"/>
      <c r="NB46" s="37"/>
      <c r="NC46" s="37"/>
      <c r="ND46" s="37"/>
      <c r="NE46" s="37"/>
      <c r="NF46" s="37"/>
      <c r="NG46" s="37"/>
      <c r="NH46" s="37"/>
      <c r="NI46" s="37"/>
      <c r="NJ46" s="37"/>
      <c r="NK46" s="37"/>
      <c r="NL46" s="37"/>
      <c r="NM46" s="37"/>
      <c r="NN46" s="37"/>
      <c r="NO46" s="37"/>
      <c r="NP46" s="37"/>
      <c r="NQ46" s="37"/>
      <c r="NR46" s="37"/>
      <c r="NS46" s="37"/>
      <c r="NT46" s="37"/>
      <c r="NU46" s="37"/>
      <c r="NV46" s="37"/>
      <c r="NW46" s="37"/>
      <c r="NX46" s="37"/>
      <c r="NY46" s="37"/>
      <c r="NZ46" s="37"/>
      <c r="OA46" s="37"/>
      <c r="OB46" s="37"/>
      <c r="OC46" s="37"/>
      <c r="OD46" s="37"/>
      <c r="OE46" s="37"/>
      <c r="OF46" s="37"/>
      <c r="OG46" s="37"/>
      <c r="OH46" s="37"/>
      <c r="OI46" s="37"/>
      <c r="OJ46" s="37"/>
      <c r="OK46" s="37"/>
      <c r="OL46" s="37"/>
      <c r="OM46" s="37"/>
      <c r="ON46" s="37"/>
      <c r="OO46" s="37"/>
      <c r="OP46" s="37"/>
      <c r="OQ46" s="37"/>
      <c r="OR46" s="37"/>
      <c r="OS46" s="37"/>
      <c r="OT46" s="37"/>
      <c r="OU46" s="37"/>
      <c r="OV46" s="37"/>
      <c r="OW46" s="37"/>
      <c r="OX46" s="37"/>
    </row>
    <row r="47" spans="1:415" ht="25.25" customHeight="1">
      <c r="A47" s="36"/>
      <c r="B47" s="187" t="s">
        <v>502</v>
      </c>
      <c r="C47" s="193"/>
      <c r="D47" s="36"/>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c r="IO47" s="37"/>
      <c r="IP47" s="37"/>
      <c r="IQ47" s="37"/>
      <c r="IR47" s="37"/>
      <c r="IS47" s="37"/>
      <c r="IT47" s="37"/>
      <c r="IU47" s="37"/>
      <c r="IV47" s="37"/>
      <c r="IW47" s="37"/>
      <c r="IX47" s="37"/>
      <c r="IY47" s="37"/>
      <c r="IZ47" s="37"/>
      <c r="JA47" s="37"/>
      <c r="JB47" s="37"/>
      <c r="JC47" s="37"/>
      <c r="JD47" s="37"/>
      <c r="JE47" s="37"/>
      <c r="JF47" s="37"/>
      <c r="JG47" s="37"/>
      <c r="JH47" s="37"/>
      <c r="JI47" s="37"/>
      <c r="JJ47" s="37"/>
      <c r="JK47" s="37"/>
      <c r="JL47" s="37"/>
      <c r="JM47" s="37"/>
      <c r="JN47" s="37"/>
      <c r="JO47" s="37"/>
      <c r="JP47" s="37"/>
      <c r="JQ47" s="37"/>
      <c r="JR47" s="37"/>
      <c r="JS47" s="37"/>
      <c r="JT47" s="37"/>
      <c r="JU47" s="37"/>
      <c r="JV47" s="37"/>
      <c r="JW47" s="37"/>
      <c r="JX47" s="37"/>
      <c r="JY47" s="37"/>
      <c r="JZ47" s="37"/>
      <c r="KA47" s="37"/>
      <c r="KB47" s="37"/>
      <c r="KC47" s="37"/>
      <c r="KD47" s="37"/>
      <c r="KE47" s="37"/>
      <c r="KF47" s="37"/>
      <c r="KG47" s="37"/>
      <c r="KH47" s="37"/>
      <c r="KI47" s="37"/>
      <c r="KJ47" s="37"/>
      <c r="KK47" s="37"/>
      <c r="KL47" s="37"/>
      <c r="KM47" s="37"/>
      <c r="KN47" s="37"/>
      <c r="KO47" s="37"/>
      <c r="KP47" s="37"/>
      <c r="KQ47" s="37"/>
      <c r="KR47" s="37"/>
      <c r="KS47" s="37"/>
      <c r="KT47" s="37"/>
      <c r="KU47" s="37"/>
      <c r="KV47" s="37"/>
      <c r="KW47" s="37"/>
      <c r="KX47" s="37"/>
      <c r="KY47" s="37"/>
      <c r="KZ47" s="37"/>
      <c r="LA47" s="37"/>
      <c r="LB47" s="37"/>
      <c r="LC47" s="37"/>
      <c r="LD47" s="37"/>
      <c r="LE47" s="37"/>
      <c r="LF47" s="37"/>
      <c r="LG47" s="37"/>
      <c r="LH47" s="37"/>
      <c r="LI47" s="37"/>
      <c r="LJ47" s="37"/>
      <c r="LK47" s="37"/>
      <c r="LL47" s="37"/>
      <c r="LM47" s="37"/>
      <c r="LN47" s="37"/>
      <c r="LO47" s="37"/>
      <c r="LP47" s="37"/>
      <c r="LQ47" s="37"/>
      <c r="LR47" s="37"/>
      <c r="LS47" s="37"/>
      <c r="LT47" s="37"/>
      <c r="LU47" s="37"/>
      <c r="LV47" s="37"/>
      <c r="LW47" s="37"/>
      <c r="LX47" s="37"/>
      <c r="LY47" s="37"/>
      <c r="LZ47" s="37"/>
      <c r="MA47" s="37"/>
      <c r="MB47" s="37"/>
      <c r="MC47" s="37"/>
      <c r="MD47" s="37"/>
      <c r="ME47" s="37"/>
      <c r="MF47" s="37"/>
      <c r="MG47" s="37"/>
      <c r="MH47" s="37"/>
      <c r="MI47" s="37"/>
      <c r="MJ47" s="37"/>
      <c r="MK47" s="37"/>
      <c r="ML47" s="37"/>
      <c r="MM47" s="37"/>
      <c r="MN47" s="37"/>
      <c r="MO47" s="37"/>
      <c r="MP47" s="37"/>
      <c r="MQ47" s="37"/>
      <c r="MR47" s="37"/>
      <c r="MS47" s="37"/>
      <c r="MT47" s="37"/>
      <c r="MU47" s="37"/>
      <c r="MV47" s="37"/>
      <c r="MW47" s="37"/>
      <c r="MX47" s="37"/>
      <c r="MY47" s="37"/>
      <c r="MZ47" s="37"/>
      <c r="NA47" s="37"/>
      <c r="NB47" s="37"/>
      <c r="NC47" s="37"/>
      <c r="ND47" s="37"/>
      <c r="NE47" s="37"/>
      <c r="NF47" s="37"/>
      <c r="NG47" s="37"/>
      <c r="NH47" s="37"/>
      <c r="NI47" s="37"/>
      <c r="NJ47" s="37"/>
      <c r="NK47" s="37"/>
      <c r="NL47" s="37"/>
      <c r="NM47" s="37"/>
      <c r="NN47" s="37"/>
      <c r="NO47" s="37"/>
      <c r="NP47" s="37"/>
      <c r="NQ47" s="37"/>
      <c r="NR47" s="37"/>
      <c r="NS47" s="37"/>
      <c r="NT47" s="37"/>
      <c r="NU47" s="37"/>
      <c r="NV47" s="37"/>
      <c r="NW47" s="37"/>
      <c r="NX47" s="37"/>
      <c r="NY47" s="37"/>
      <c r="NZ47" s="37"/>
      <c r="OA47" s="37"/>
      <c r="OB47" s="37"/>
      <c r="OC47" s="37"/>
      <c r="OD47" s="37"/>
      <c r="OE47" s="37"/>
      <c r="OF47" s="37"/>
      <c r="OG47" s="37"/>
      <c r="OH47" s="37"/>
      <c r="OI47" s="37"/>
      <c r="OJ47" s="37"/>
      <c r="OK47" s="37"/>
      <c r="OL47" s="37"/>
      <c r="OM47" s="37"/>
      <c r="ON47" s="37"/>
      <c r="OO47" s="37"/>
      <c r="OP47" s="37"/>
      <c r="OQ47" s="37"/>
      <c r="OR47" s="37"/>
      <c r="OS47" s="37"/>
      <c r="OT47" s="37"/>
      <c r="OU47" s="37"/>
      <c r="OV47" s="37"/>
      <c r="OW47" s="37"/>
      <c r="OX47" s="37"/>
      <c r="OY47" s="37"/>
    </row>
    <row r="48" spans="1:415" ht="25.25" customHeight="1">
      <c r="A48" s="36"/>
      <c r="B48" s="48" t="s">
        <v>503</v>
      </c>
      <c r="C48" s="55" t="s">
        <v>504</v>
      </c>
      <c r="D48" s="36"/>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37"/>
      <c r="CS48" s="37"/>
      <c r="CT48" s="37"/>
      <c r="CU48" s="37"/>
      <c r="CV48" s="37"/>
      <c r="CW48" s="37"/>
      <c r="CX48" s="37"/>
      <c r="CY48" s="37"/>
      <c r="CZ48" s="37"/>
      <c r="DA48" s="37"/>
      <c r="DB48" s="37"/>
      <c r="DC48" s="37"/>
      <c r="DD48" s="37"/>
      <c r="DE48" s="37"/>
      <c r="DF48" s="37"/>
      <c r="DG48" s="37"/>
      <c r="DH48" s="37"/>
      <c r="DI48" s="37"/>
      <c r="DJ48" s="37"/>
      <c r="DK48" s="37"/>
      <c r="DL48" s="37"/>
      <c r="DM48" s="37"/>
      <c r="DN48" s="37"/>
      <c r="DO48" s="37"/>
      <c r="DP48" s="37"/>
      <c r="DQ48" s="37"/>
      <c r="DR48" s="37"/>
      <c r="DS48" s="37"/>
      <c r="DT48" s="37"/>
      <c r="DU48" s="37"/>
      <c r="DV48" s="37"/>
      <c r="DW48" s="37"/>
      <c r="DX48" s="37"/>
      <c r="DY48" s="37"/>
      <c r="DZ48" s="37"/>
      <c r="EA48" s="37"/>
      <c r="EB48" s="37"/>
      <c r="EC48" s="37"/>
      <c r="ED48" s="37"/>
      <c r="EE48" s="37"/>
      <c r="EF48" s="37"/>
      <c r="EG48" s="37"/>
      <c r="EH48" s="37"/>
      <c r="EI48" s="37"/>
      <c r="EJ48" s="37"/>
      <c r="EK48" s="37"/>
      <c r="EL48" s="37"/>
      <c r="EM48" s="37"/>
      <c r="EN48" s="37"/>
      <c r="EO48" s="37"/>
      <c r="EP48" s="37"/>
      <c r="EQ48" s="37"/>
      <c r="ER48" s="37"/>
      <c r="ES48" s="37"/>
      <c r="ET48" s="37"/>
      <c r="EU48" s="37"/>
      <c r="EV48" s="37"/>
      <c r="EW48" s="37"/>
      <c r="EX48" s="37"/>
      <c r="EY48" s="37"/>
      <c r="EZ48" s="37"/>
      <c r="FA48" s="37"/>
      <c r="FB48" s="37"/>
      <c r="FC48" s="37"/>
      <c r="FD48" s="37"/>
      <c r="FE48" s="37"/>
      <c r="FF48" s="37"/>
      <c r="FG48" s="37"/>
      <c r="FH48" s="37"/>
      <c r="FI48" s="37"/>
      <c r="FJ48" s="37"/>
      <c r="FK48" s="37"/>
      <c r="FL48" s="37"/>
      <c r="FM48" s="37"/>
      <c r="FN48" s="37"/>
      <c r="FO48" s="37"/>
      <c r="FP48" s="37"/>
      <c r="FQ48" s="37"/>
      <c r="FR48" s="37"/>
      <c r="FS48" s="37"/>
      <c r="FT48" s="37"/>
      <c r="FU48" s="37"/>
      <c r="FV48" s="37"/>
      <c r="FW48" s="37"/>
      <c r="FX48" s="37"/>
      <c r="FY48" s="37"/>
      <c r="FZ48" s="37"/>
      <c r="GA48" s="37"/>
      <c r="GB48" s="37"/>
      <c r="GC48" s="37"/>
      <c r="GD48" s="37"/>
      <c r="GE48" s="37"/>
      <c r="GF48" s="37"/>
      <c r="GG48" s="37"/>
      <c r="GH48" s="37"/>
      <c r="GI48" s="37"/>
      <c r="GJ48" s="37"/>
      <c r="GK48" s="37"/>
      <c r="GL48" s="37"/>
      <c r="GM48" s="37"/>
      <c r="GN48" s="37"/>
      <c r="GO48" s="37"/>
      <c r="GP48" s="37"/>
      <c r="GQ48" s="37"/>
      <c r="GR48" s="37"/>
      <c r="GS48" s="37"/>
      <c r="GT48" s="37"/>
      <c r="GU48" s="37"/>
      <c r="GV48" s="37"/>
      <c r="GW48" s="37"/>
      <c r="GX48" s="37"/>
      <c r="GY48" s="37"/>
      <c r="GZ48" s="37"/>
      <c r="HA48" s="37"/>
      <c r="HB48" s="37"/>
      <c r="HC48" s="37"/>
      <c r="HD48" s="37"/>
      <c r="HE48" s="37"/>
      <c r="HF48" s="37"/>
      <c r="HG48" s="37"/>
      <c r="HH48" s="37"/>
      <c r="HI48" s="37"/>
      <c r="HJ48" s="37"/>
      <c r="HK48" s="37"/>
      <c r="HL48" s="37"/>
      <c r="HM48" s="37"/>
      <c r="HN48" s="37"/>
      <c r="HO48" s="37"/>
      <c r="HP48" s="37"/>
      <c r="HQ48" s="37"/>
      <c r="HR48" s="37"/>
      <c r="HS48" s="37"/>
      <c r="HT48" s="37"/>
      <c r="HU48" s="37"/>
      <c r="HV48" s="37"/>
      <c r="HW48" s="37"/>
      <c r="HX48" s="37"/>
      <c r="HY48" s="37"/>
      <c r="HZ48" s="37"/>
      <c r="IA48" s="37"/>
      <c r="IB48" s="37"/>
      <c r="IC48" s="37"/>
      <c r="ID48" s="37"/>
      <c r="IE48" s="37"/>
      <c r="IF48" s="37"/>
      <c r="IG48" s="37"/>
      <c r="IH48" s="37"/>
      <c r="II48" s="37"/>
      <c r="IJ48" s="37"/>
      <c r="IK48" s="37"/>
      <c r="IL48" s="37"/>
      <c r="IM48" s="37"/>
      <c r="IN48" s="37"/>
      <c r="IO48" s="37"/>
      <c r="IP48" s="37"/>
      <c r="IQ48" s="37"/>
      <c r="IR48" s="37"/>
      <c r="IS48" s="37"/>
      <c r="IT48" s="37"/>
      <c r="IU48" s="37"/>
      <c r="IV48" s="37"/>
      <c r="IW48" s="37"/>
      <c r="IX48" s="37"/>
      <c r="IY48" s="37"/>
      <c r="IZ48" s="37"/>
      <c r="JA48" s="37"/>
      <c r="JB48" s="37"/>
      <c r="JC48" s="37"/>
      <c r="JD48" s="37"/>
      <c r="JE48" s="37"/>
      <c r="JF48" s="37"/>
      <c r="JG48" s="37"/>
      <c r="JH48" s="37"/>
      <c r="JI48" s="37"/>
      <c r="JJ48" s="37"/>
      <c r="JK48" s="37"/>
      <c r="JL48" s="37"/>
      <c r="JM48" s="37"/>
      <c r="JN48" s="37"/>
      <c r="JO48" s="37"/>
      <c r="JP48" s="37"/>
      <c r="JQ48" s="37"/>
      <c r="JR48" s="37"/>
      <c r="JS48" s="37"/>
      <c r="JT48" s="37"/>
      <c r="JU48" s="37"/>
      <c r="JV48" s="37"/>
      <c r="JW48" s="37"/>
      <c r="JX48" s="37"/>
      <c r="JY48" s="37"/>
      <c r="JZ48" s="37"/>
      <c r="KA48" s="37"/>
      <c r="KB48" s="37"/>
      <c r="KC48" s="37"/>
      <c r="KD48" s="37"/>
      <c r="KE48" s="37"/>
      <c r="KF48" s="37"/>
      <c r="KG48" s="37"/>
      <c r="KH48" s="37"/>
      <c r="KI48" s="37"/>
      <c r="KJ48" s="37"/>
      <c r="KK48" s="37"/>
      <c r="KL48" s="37"/>
      <c r="KM48" s="37"/>
      <c r="KN48" s="37"/>
      <c r="KO48" s="37"/>
      <c r="KP48" s="37"/>
      <c r="KQ48" s="37"/>
      <c r="KR48" s="37"/>
      <c r="KS48" s="37"/>
      <c r="KT48" s="37"/>
      <c r="KU48" s="37"/>
      <c r="KV48" s="37"/>
      <c r="KW48" s="37"/>
      <c r="KX48" s="37"/>
      <c r="KY48" s="37"/>
      <c r="KZ48" s="37"/>
      <c r="LA48" s="37"/>
      <c r="LB48" s="37"/>
      <c r="LC48" s="37"/>
      <c r="LD48" s="37"/>
      <c r="LE48" s="37"/>
      <c r="LF48" s="37"/>
      <c r="LG48" s="37"/>
      <c r="LH48" s="37"/>
      <c r="LI48" s="37"/>
      <c r="LJ48" s="37"/>
      <c r="LK48" s="37"/>
      <c r="LL48" s="37"/>
      <c r="LM48" s="37"/>
      <c r="LN48" s="37"/>
      <c r="LO48" s="37"/>
      <c r="LP48" s="37"/>
      <c r="LQ48" s="37"/>
      <c r="LR48" s="37"/>
      <c r="LS48" s="37"/>
      <c r="LT48" s="37"/>
      <c r="LU48" s="37"/>
      <c r="LV48" s="37"/>
      <c r="LW48" s="37"/>
      <c r="LX48" s="37"/>
      <c r="LY48" s="37"/>
      <c r="LZ48" s="37"/>
      <c r="MA48" s="37"/>
      <c r="MB48" s="37"/>
      <c r="MC48" s="37"/>
      <c r="MD48" s="37"/>
      <c r="ME48" s="37"/>
      <c r="MF48" s="37"/>
      <c r="MG48" s="37"/>
      <c r="MH48" s="37"/>
      <c r="MI48" s="37"/>
      <c r="MJ48" s="37"/>
      <c r="MK48" s="37"/>
      <c r="ML48" s="37"/>
      <c r="MM48" s="37"/>
      <c r="MN48" s="37"/>
      <c r="MO48" s="37"/>
      <c r="MP48" s="37"/>
      <c r="MQ48" s="37"/>
      <c r="MR48" s="37"/>
      <c r="MS48" s="37"/>
      <c r="MT48" s="37"/>
      <c r="MU48" s="37"/>
      <c r="MV48" s="37"/>
      <c r="MW48" s="37"/>
      <c r="MX48" s="37"/>
      <c r="MY48" s="37"/>
      <c r="MZ48" s="37"/>
      <c r="NA48" s="37"/>
      <c r="NB48" s="37"/>
      <c r="NC48" s="37"/>
      <c r="ND48" s="37"/>
      <c r="NE48" s="37"/>
      <c r="NF48" s="37"/>
      <c r="NG48" s="37"/>
      <c r="NH48" s="37"/>
      <c r="NI48" s="37"/>
      <c r="NJ48" s="37"/>
      <c r="NK48" s="37"/>
      <c r="NL48" s="37"/>
      <c r="NM48" s="37"/>
      <c r="NN48" s="37"/>
      <c r="NO48" s="37"/>
      <c r="NP48" s="37"/>
      <c r="NQ48" s="37"/>
      <c r="NR48" s="37"/>
      <c r="NS48" s="37"/>
      <c r="NT48" s="37"/>
      <c r="NU48" s="37"/>
      <c r="NV48" s="37"/>
      <c r="NW48" s="37"/>
      <c r="NX48" s="37"/>
      <c r="NY48" s="37"/>
      <c r="NZ48" s="37"/>
      <c r="OA48" s="37"/>
      <c r="OB48" s="37"/>
      <c r="OC48" s="37"/>
      <c r="OD48" s="37"/>
      <c r="OE48" s="37"/>
      <c r="OF48" s="37"/>
      <c r="OG48" s="37"/>
      <c r="OH48" s="37"/>
      <c r="OI48" s="37"/>
      <c r="OJ48" s="37"/>
      <c r="OK48" s="37"/>
      <c r="OL48" s="37"/>
      <c r="OM48" s="37"/>
      <c r="ON48" s="37"/>
      <c r="OO48" s="37"/>
      <c r="OP48" s="37"/>
      <c r="OQ48" s="37"/>
      <c r="OR48" s="37"/>
      <c r="OS48" s="37"/>
      <c r="OT48" s="37"/>
      <c r="OU48" s="37"/>
      <c r="OV48" s="37"/>
      <c r="OW48" s="37"/>
      <c r="OX48" s="37"/>
      <c r="OY48" s="37"/>
    </row>
    <row r="49" spans="1:415" s="36" customFormat="1" ht="29">
      <c r="B49" s="48" t="s">
        <v>505</v>
      </c>
      <c r="C49" s="55" t="s">
        <v>506</v>
      </c>
    </row>
    <row r="50" spans="1:415" ht="25.25" customHeight="1">
      <c r="A50" s="36"/>
      <c r="B50" s="187" t="s">
        <v>507</v>
      </c>
      <c r="C50" s="193"/>
      <c r="D50" s="36"/>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37"/>
      <c r="CY50" s="37"/>
      <c r="CZ50" s="37"/>
      <c r="DA50" s="37"/>
      <c r="DB50" s="37"/>
      <c r="DC50" s="37"/>
      <c r="DD50" s="37"/>
      <c r="DE50" s="37"/>
      <c r="DF50" s="37"/>
      <c r="DG50" s="37"/>
      <c r="DH50" s="37"/>
      <c r="DI50" s="37"/>
      <c r="DJ50" s="37"/>
      <c r="DK50" s="37"/>
      <c r="DL50" s="37"/>
      <c r="DM50" s="37"/>
      <c r="DN50" s="37"/>
      <c r="DO50" s="37"/>
      <c r="DP50" s="37"/>
      <c r="DQ50" s="37"/>
      <c r="DR50" s="37"/>
      <c r="DS50" s="37"/>
      <c r="DT50" s="37"/>
      <c r="DU50" s="37"/>
      <c r="DV50" s="37"/>
      <c r="DW50" s="37"/>
      <c r="DX50" s="37"/>
      <c r="DY50" s="37"/>
      <c r="DZ50" s="37"/>
      <c r="EA50" s="37"/>
      <c r="EB50" s="37"/>
      <c r="EC50" s="37"/>
      <c r="ED50" s="37"/>
      <c r="EE50" s="37"/>
      <c r="EF50" s="37"/>
      <c r="EG50" s="37"/>
      <c r="EH50" s="37"/>
      <c r="EI50" s="37"/>
      <c r="EJ50" s="37"/>
      <c r="EK50" s="37"/>
      <c r="EL50" s="37"/>
      <c r="EM50" s="37"/>
      <c r="EN50" s="37"/>
      <c r="EO50" s="37"/>
      <c r="EP50" s="37"/>
      <c r="EQ50" s="37"/>
      <c r="ER50" s="37"/>
      <c r="ES50" s="37"/>
      <c r="ET50" s="37"/>
      <c r="EU50" s="37"/>
      <c r="EV50" s="37"/>
      <c r="EW50" s="37"/>
      <c r="EX50" s="37"/>
      <c r="EY50" s="37"/>
      <c r="EZ50" s="37"/>
      <c r="FA50" s="37"/>
      <c r="FB50" s="37"/>
      <c r="FC50" s="37"/>
      <c r="FD50" s="37"/>
      <c r="FE50" s="37"/>
      <c r="FF50" s="37"/>
      <c r="FG50" s="37"/>
      <c r="FH50" s="37"/>
      <c r="FI50" s="37"/>
      <c r="FJ50" s="37"/>
      <c r="FK50" s="37"/>
      <c r="FL50" s="37"/>
      <c r="FM50" s="37"/>
      <c r="FN50" s="37"/>
      <c r="FO50" s="37"/>
      <c r="FP50" s="37"/>
      <c r="FQ50" s="37"/>
      <c r="FR50" s="37"/>
      <c r="FS50" s="37"/>
      <c r="FT50" s="37"/>
      <c r="FU50" s="37"/>
      <c r="FV50" s="37"/>
      <c r="FW50" s="37"/>
      <c r="FX50" s="37"/>
      <c r="FY50" s="37"/>
      <c r="FZ50" s="37"/>
      <c r="GA50" s="37"/>
      <c r="GB50" s="37"/>
      <c r="GC50" s="37"/>
      <c r="GD50" s="37"/>
      <c r="GE50" s="37"/>
      <c r="GF50" s="37"/>
      <c r="GG50" s="37"/>
      <c r="GH50" s="37"/>
      <c r="GI50" s="37"/>
      <c r="GJ50" s="37"/>
      <c r="GK50" s="37"/>
      <c r="GL50" s="37"/>
      <c r="GM50" s="37"/>
      <c r="GN50" s="37"/>
      <c r="GO50" s="37"/>
      <c r="GP50" s="37"/>
      <c r="GQ50" s="37"/>
      <c r="GR50" s="37"/>
      <c r="GS50" s="37"/>
      <c r="GT50" s="37"/>
      <c r="GU50" s="37"/>
      <c r="GV50" s="37"/>
      <c r="GW50" s="37"/>
      <c r="GX50" s="37"/>
      <c r="GY50" s="37"/>
      <c r="GZ50" s="37"/>
      <c r="HA50" s="37"/>
      <c r="HB50" s="37"/>
      <c r="HC50" s="37"/>
      <c r="HD50" s="37"/>
      <c r="HE50" s="37"/>
      <c r="HF50" s="37"/>
      <c r="HG50" s="37"/>
      <c r="HH50" s="37"/>
      <c r="HI50" s="37"/>
      <c r="HJ50" s="37"/>
      <c r="HK50" s="37"/>
      <c r="HL50" s="37"/>
      <c r="HM50" s="37"/>
      <c r="HN50" s="37"/>
      <c r="HO50" s="37"/>
      <c r="HP50" s="37"/>
      <c r="HQ50" s="37"/>
      <c r="HR50" s="37"/>
      <c r="HS50" s="37"/>
      <c r="HT50" s="37"/>
      <c r="HU50" s="37"/>
      <c r="HV50" s="37"/>
      <c r="HW50" s="37"/>
      <c r="HX50" s="37"/>
      <c r="HY50" s="37"/>
      <c r="HZ50" s="37"/>
      <c r="IA50" s="37"/>
      <c r="IB50" s="37"/>
      <c r="IC50" s="37"/>
      <c r="ID50" s="37"/>
      <c r="IE50" s="37"/>
      <c r="IF50" s="37"/>
      <c r="IG50" s="37"/>
      <c r="IH50" s="37"/>
      <c r="II50" s="37"/>
      <c r="IJ50" s="37"/>
      <c r="IK50" s="37"/>
      <c r="IL50" s="37"/>
      <c r="IM50" s="37"/>
      <c r="IN50" s="37"/>
      <c r="IO50" s="37"/>
      <c r="IP50" s="37"/>
      <c r="IQ50" s="37"/>
      <c r="IR50" s="37"/>
      <c r="IS50" s="37"/>
      <c r="IT50" s="37"/>
      <c r="IU50" s="37"/>
      <c r="IV50" s="37"/>
      <c r="IW50" s="37"/>
      <c r="IX50" s="37"/>
      <c r="IY50" s="37"/>
      <c r="IZ50" s="37"/>
      <c r="JA50" s="37"/>
      <c r="JB50" s="37"/>
      <c r="JC50" s="37"/>
      <c r="JD50" s="37"/>
      <c r="JE50" s="37"/>
      <c r="JF50" s="37"/>
      <c r="JG50" s="37"/>
      <c r="JH50" s="37"/>
      <c r="JI50" s="37"/>
      <c r="JJ50" s="37"/>
      <c r="JK50" s="37"/>
      <c r="JL50" s="37"/>
      <c r="JM50" s="37"/>
      <c r="JN50" s="37"/>
      <c r="JO50" s="37"/>
      <c r="JP50" s="37"/>
      <c r="JQ50" s="37"/>
      <c r="JR50" s="37"/>
      <c r="JS50" s="37"/>
      <c r="JT50" s="37"/>
      <c r="JU50" s="37"/>
      <c r="JV50" s="37"/>
      <c r="JW50" s="37"/>
      <c r="JX50" s="37"/>
      <c r="JY50" s="37"/>
      <c r="JZ50" s="37"/>
      <c r="KA50" s="37"/>
      <c r="KB50" s="37"/>
      <c r="KC50" s="37"/>
      <c r="KD50" s="37"/>
      <c r="KE50" s="37"/>
      <c r="KF50" s="37"/>
      <c r="KG50" s="37"/>
      <c r="KH50" s="37"/>
      <c r="KI50" s="37"/>
      <c r="KJ50" s="37"/>
      <c r="KK50" s="37"/>
      <c r="KL50" s="37"/>
      <c r="KM50" s="37"/>
      <c r="KN50" s="37"/>
      <c r="KO50" s="37"/>
      <c r="KP50" s="37"/>
      <c r="KQ50" s="37"/>
      <c r="KR50" s="37"/>
      <c r="KS50" s="37"/>
      <c r="KT50" s="37"/>
      <c r="KU50" s="37"/>
      <c r="KV50" s="37"/>
      <c r="KW50" s="37"/>
      <c r="KX50" s="37"/>
      <c r="KY50" s="37"/>
      <c r="KZ50" s="37"/>
      <c r="LA50" s="37"/>
      <c r="LB50" s="37"/>
      <c r="LC50" s="37"/>
      <c r="LD50" s="37"/>
      <c r="LE50" s="37"/>
      <c r="LF50" s="37"/>
      <c r="LG50" s="37"/>
      <c r="LH50" s="37"/>
      <c r="LI50" s="37"/>
      <c r="LJ50" s="37"/>
      <c r="LK50" s="37"/>
      <c r="LL50" s="37"/>
      <c r="LM50" s="37"/>
      <c r="LN50" s="37"/>
      <c r="LO50" s="37"/>
      <c r="LP50" s="37"/>
      <c r="LQ50" s="37"/>
      <c r="LR50" s="37"/>
      <c r="LS50" s="37"/>
      <c r="LT50" s="37"/>
      <c r="LU50" s="37"/>
      <c r="LV50" s="37"/>
      <c r="LW50" s="37"/>
      <c r="LX50" s="37"/>
      <c r="LY50" s="37"/>
      <c r="LZ50" s="37"/>
      <c r="MA50" s="37"/>
      <c r="MB50" s="37"/>
      <c r="MC50" s="37"/>
      <c r="MD50" s="37"/>
      <c r="ME50" s="37"/>
      <c r="MF50" s="37"/>
      <c r="MG50" s="37"/>
      <c r="MH50" s="37"/>
      <c r="MI50" s="37"/>
      <c r="MJ50" s="37"/>
      <c r="MK50" s="37"/>
      <c r="ML50" s="37"/>
      <c r="MM50" s="37"/>
      <c r="MN50" s="37"/>
      <c r="MO50" s="37"/>
      <c r="MP50" s="37"/>
      <c r="MQ50" s="37"/>
      <c r="MR50" s="37"/>
      <c r="MS50" s="37"/>
      <c r="MT50" s="37"/>
      <c r="MU50" s="37"/>
      <c r="MV50" s="37"/>
      <c r="MW50" s="37"/>
      <c r="MX50" s="37"/>
      <c r="MY50" s="37"/>
      <c r="MZ50" s="37"/>
      <c r="NA50" s="37"/>
      <c r="NB50" s="37"/>
      <c r="NC50" s="37"/>
      <c r="ND50" s="37"/>
      <c r="NE50" s="37"/>
      <c r="NF50" s="37"/>
      <c r="NG50" s="37"/>
      <c r="NH50" s="37"/>
      <c r="NI50" s="37"/>
      <c r="NJ50" s="37"/>
      <c r="NK50" s="37"/>
      <c r="NL50" s="37"/>
      <c r="NM50" s="37"/>
      <c r="NN50" s="37"/>
      <c r="NO50" s="37"/>
      <c r="NP50" s="37"/>
      <c r="NQ50" s="37"/>
      <c r="NR50" s="37"/>
      <c r="NS50" s="37"/>
      <c r="NT50" s="37"/>
      <c r="NU50" s="37"/>
      <c r="NV50" s="37"/>
      <c r="NW50" s="37"/>
      <c r="NX50" s="37"/>
      <c r="NY50" s="37"/>
      <c r="NZ50" s="37"/>
      <c r="OA50" s="37"/>
      <c r="OB50" s="37"/>
      <c r="OC50" s="37"/>
      <c r="OD50" s="37"/>
      <c r="OE50" s="37"/>
      <c r="OF50" s="37"/>
      <c r="OG50" s="37"/>
      <c r="OH50" s="37"/>
      <c r="OI50" s="37"/>
      <c r="OJ50" s="37"/>
      <c r="OK50" s="37"/>
      <c r="OL50" s="37"/>
      <c r="OM50" s="37"/>
      <c r="ON50" s="37"/>
      <c r="OO50" s="37"/>
      <c r="OP50" s="37"/>
      <c r="OQ50" s="37"/>
      <c r="OR50" s="37"/>
      <c r="OS50" s="37"/>
      <c r="OT50" s="37"/>
      <c r="OU50" s="37"/>
      <c r="OV50" s="37"/>
      <c r="OW50" s="37"/>
      <c r="OX50" s="37"/>
      <c r="OY50" s="37"/>
    </row>
    <row r="51" spans="1:415" s="36" customFormat="1" ht="116">
      <c r="B51" s="252" t="s">
        <v>508</v>
      </c>
      <c r="C51" s="55" t="s">
        <v>509</v>
      </c>
    </row>
    <row r="52" spans="1:415" s="36" customFormat="1" ht="29">
      <c r="B52" s="179" t="s">
        <v>510</v>
      </c>
      <c r="C52" s="55" t="s">
        <v>511</v>
      </c>
    </row>
    <row r="53" spans="1:415" s="36" customFormat="1" ht="23.5">
      <c r="B53" s="187" t="s">
        <v>512</v>
      </c>
      <c r="C53" s="193"/>
    </row>
    <row r="54" spans="1:415" s="36" customFormat="1" ht="116">
      <c r="B54" s="179" t="s">
        <v>57</v>
      </c>
      <c r="C54" s="55" t="s">
        <v>513</v>
      </c>
    </row>
    <row r="55" spans="1:415" ht="6.65" customHeight="1">
      <c r="A55" s="36"/>
      <c r="B55" s="37"/>
      <c r="C55" s="186"/>
      <c r="D55" s="36"/>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c r="BY55" s="37"/>
      <c r="BZ55" s="37"/>
      <c r="CA55" s="37"/>
      <c r="CB55" s="37"/>
      <c r="CC55" s="37"/>
      <c r="CD55" s="37"/>
      <c r="CE55" s="37"/>
      <c r="CF55" s="37"/>
      <c r="CG55" s="37"/>
      <c r="CH55" s="37"/>
      <c r="CI55" s="37"/>
      <c r="CJ55" s="37"/>
      <c r="CK55" s="37"/>
      <c r="CL55" s="37"/>
      <c r="CM55" s="37"/>
      <c r="CN55" s="37"/>
      <c r="CO55" s="37"/>
      <c r="CP55" s="37"/>
      <c r="CQ55" s="37"/>
      <c r="CR55" s="37"/>
      <c r="CS55" s="37"/>
      <c r="CT55" s="37"/>
      <c r="CU55" s="37"/>
      <c r="CV55" s="37"/>
      <c r="CW55" s="37"/>
      <c r="CX55" s="37"/>
      <c r="CY55" s="37"/>
      <c r="CZ55" s="37"/>
      <c r="DA55" s="37"/>
      <c r="DB55" s="37"/>
      <c r="DC55" s="37"/>
      <c r="DD55" s="37"/>
      <c r="DE55" s="37"/>
      <c r="DF55" s="37"/>
      <c r="DG55" s="37"/>
      <c r="DH55" s="37"/>
      <c r="DI55" s="37"/>
      <c r="DJ55" s="37"/>
      <c r="DK55" s="37"/>
      <c r="DL55" s="37"/>
      <c r="DM55" s="37"/>
      <c r="DN55" s="37"/>
      <c r="DO55" s="37"/>
      <c r="DP55" s="37"/>
      <c r="DQ55" s="37"/>
      <c r="DR55" s="37"/>
      <c r="DS55" s="37"/>
      <c r="DT55" s="37"/>
      <c r="DU55" s="37"/>
      <c r="DV55" s="37"/>
      <c r="DW55" s="37"/>
      <c r="DX55" s="37"/>
      <c r="DY55" s="37"/>
      <c r="DZ55" s="37"/>
      <c r="EA55" s="37"/>
      <c r="EB55" s="37"/>
      <c r="EC55" s="37"/>
      <c r="ED55" s="37"/>
      <c r="EE55" s="37"/>
      <c r="EF55" s="37"/>
      <c r="EG55" s="37"/>
      <c r="EH55" s="37"/>
      <c r="EI55" s="37"/>
      <c r="EJ55" s="37"/>
      <c r="EK55" s="37"/>
      <c r="EL55" s="37"/>
      <c r="EM55" s="37"/>
      <c r="EN55" s="37"/>
      <c r="EO55" s="37"/>
      <c r="EP55" s="37"/>
      <c r="EQ55" s="37"/>
      <c r="ER55" s="37"/>
      <c r="ES55" s="37"/>
      <c r="ET55" s="37"/>
      <c r="EU55" s="37"/>
      <c r="EV55" s="37"/>
      <c r="EW55" s="37"/>
      <c r="EX55" s="37"/>
      <c r="EY55" s="37"/>
      <c r="EZ55" s="37"/>
      <c r="FA55" s="37"/>
      <c r="FB55" s="37"/>
      <c r="FC55" s="37"/>
      <c r="FD55" s="37"/>
      <c r="FE55" s="37"/>
      <c r="FF55" s="37"/>
      <c r="FG55" s="37"/>
      <c r="FH55" s="37"/>
      <c r="FI55" s="37"/>
      <c r="FJ55" s="37"/>
      <c r="FK55" s="37"/>
      <c r="FL55" s="37"/>
      <c r="FM55" s="37"/>
      <c r="FN55" s="37"/>
      <c r="FO55" s="37"/>
      <c r="FP55" s="37"/>
      <c r="FQ55" s="37"/>
      <c r="FR55" s="37"/>
      <c r="FS55" s="37"/>
      <c r="FT55" s="37"/>
      <c r="FU55" s="37"/>
      <c r="FV55" s="37"/>
      <c r="FW55" s="37"/>
      <c r="FX55" s="37"/>
      <c r="FY55" s="37"/>
      <c r="FZ55" s="37"/>
      <c r="GA55" s="37"/>
      <c r="GB55" s="37"/>
      <c r="GC55" s="37"/>
      <c r="GD55" s="37"/>
      <c r="GE55" s="37"/>
      <c r="GF55" s="37"/>
      <c r="GG55" s="37"/>
      <c r="GH55" s="37"/>
      <c r="GI55" s="37"/>
      <c r="GJ55" s="37"/>
      <c r="GK55" s="37"/>
      <c r="GL55" s="37"/>
      <c r="GM55" s="37"/>
      <c r="GN55" s="37"/>
      <c r="GO55" s="37"/>
      <c r="GP55" s="37"/>
      <c r="GQ55" s="37"/>
      <c r="GR55" s="37"/>
      <c r="GS55" s="37"/>
      <c r="GT55" s="37"/>
      <c r="GU55" s="37"/>
      <c r="GV55" s="37"/>
      <c r="GW55" s="37"/>
      <c r="GX55" s="37"/>
      <c r="GY55" s="37"/>
      <c r="GZ55" s="37"/>
      <c r="HA55" s="37"/>
      <c r="HB55" s="37"/>
      <c r="HC55" s="37"/>
      <c r="HD55" s="37"/>
      <c r="HE55" s="37"/>
      <c r="HF55" s="37"/>
      <c r="HG55" s="37"/>
      <c r="HH55" s="37"/>
      <c r="HI55" s="37"/>
      <c r="HJ55" s="37"/>
      <c r="HK55" s="37"/>
      <c r="HL55" s="37"/>
      <c r="HM55" s="37"/>
      <c r="HN55" s="37"/>
      <c r="HO55" s="37"/>
      <c r="HP55" s="37"/>
      <c r="HQ55" s="37"/>
      <c r="HR55" s="37"/>
      <c r="HS55" s="37"/>
      <c r="HT55" s="37"/>
      <c r="HU55" s="37"/>
      <c r="HV55" s="37"/>
      <c r="HW55" s="37"/>
      <c r="HX55" s="37"/>
      <c r="HY55" s="37"/>
      <c r="HZ55" s="37"/>
      <c r="IA55" s="37"/>
      <c r="IB55" s="37"/>
      <c r="IC55" s="37"/>
      <c r="ID55" s="37"/>
      <c r="IE55" s="37"/>
      <c r="IF55" s="37"/>
      <c r="IG55" s="37"/>
      <c r="IH55" s="37"/>
      <c r="II55" s="37"/>
      <c r="IJ55" s="37"/>
      <c r="IK55" s="37"/>
      <c r="IL55" s="37"/>
      <c r="IM55" s="37"/>
      <c r="IN55" s="37"/>
      <c r="IO55" s="37"/>
      <c r="IP55" s="37"/>
      <c r="IQ55" s="37"/>
      <c r="IR55" s="37"/>
      <c r="IS55" s="37"/>
      <c r="IT55" s="37"/>
      <c r="IU55" s="37"/>
      <c r="IV55" s="37"/>
      <c r="IW55" s="37"/>
      <c r="IX55" s="37"/>
      <c r="IY55" s="37"/>
      <c r="IZ55" s="37"/>
      <c r="JA55" s="37"/>
      <c r="JB55" s="37"/>
      <c r="JC55" s="37"/>
      <c r="JD55" s="37"/>
      <c r="JE55" s="37"/>
      <c r="JF55" s="37"/>
      <c r="JG55" s="37"/>
      <c r="JH55" s="37"/>
      <c r="JI55" s="37"/>
      <c r="JJ55" s="37"/>
      <c r="JK55" s="37"/>
      <c r="JL55" s="37"/>
      <c r="JM55" s="37"/>
      <c r="JN55" s="37"/>
      <c r="JO55" s="37"/>
      <c r="JP55" s="37"/>
      <c r="JQ55" s="37"/>
      <c r="JR55" s="37"/>
      <c r="JS55" s="37"/>
      <c r="JT55" s="37"/>
      <c r="JU55" s="37"/>
      <c r="JV55" s="37"/>
      <c r="JW55" s="37"/>
      <c r="JX55" s="37"/>
      <c r="JY55" s="37"/>
      <c r="JZ55" s="37"/>
      <c r="KA55" s="37"/>
      <c r="KB55" s="37"/>
      <c r="KC55" s="37"/>
      <c r="KD55" s="37"/>
      <c r="KE55" s="37"/>
      <c r="KF55" s="37"/>
      <c r="KG55" s="37"/>
      <c r="KH55" s="37"/>
      <c r="KI55" s="37"/>
      <c r="KJ55" s="37"/>
      <c r="KK55" s="37"/>
      <c r="KL55" s="37"/>
      <c r="KM55" s="37"/>
      <c r="KN55" s="37"/>
      <c r="KO55" s="37"/>
      <c r="KP55" s="37"/>
      <c r="KQ55" s="37"/>
      <c r="KR55" s="37"/>
      <c r="KS55" s="37"/>
      <c r="KT55" s="37"/>
      <c r="KU55" s="37"/>
      <c r="KV55" s="37"/>
      <c r="KW55" s="37"/>
      <c r="KX55" s="37"/>
      <c r="KY55" s="37"/>
      <c r="KZ55" s="37"/>
      <c r="LA55" s="37"/>
      <c r="LB55" s="37"/>
      <c r="LC55" s="37"/>
      <c r="LD55" s="37"/>
      <c r="LE55" s="37"/>
      <c r="LF55" s="37"/>
      <c r="LG55" s="37"/>
      <c r="LH55" s="37"/>
      <c r="LI55" s="37"/>
      <c r="LJ55" s="37"/>
      <c r="LK55" s="37"/>
      <c r="LL55" s="37"/>
      <c r="LM55" s="37"/>
      <c r="LN55" s="37"/>
      <c r="LO55" s="37"/>
      <c r="LP55" s="37"/>
      <c r="LQ55" s="37"/>
      <c r="LR55" s="37"/>
      <c r="LS55" s="37"/>
      <c r="LT55" s="37"/>
      <c r="LU55" s="37"/>
      <c r="LV55" s="37"/>
      <c r="LW55" s="37"/>
      <c r="LX55" s="37"/>
      <c r="LY55" s="37"/>
      <c r="LZ55" s="37"/>
      <c r="MA55" s="37"/>
      <c r="MB55" s="37"/>
      <c r="MC55" s="37"/>
      <c r="MD55" s="37"/>
      <c r="ME55" s="37"/>
      <c r="MF55" s="37"/>
      <c r="MG55" s="37"/>
      <c r="MH55" s="37"/>
      <c r="MI55" s="37"/>
      <c r="MJ55" s="37"/>
      <c r="MK55" s="37"/>
      <c r="ML55" s="37"/>
      <c r="MM55" s="37"/>
      <c r="MN55" s="37"/>
      <c r="MO55" s="37"/>
      <c r="MP55" s="37"/>
      <c r="MQ55" s="37"/>
      <c r="MR55" s="37"/>
      <c r="MS55" s="37"/>
      <c r="MT55" s="37"/>
      <c r="MU55" s="37"/>
      <c r="MV55" s="37"/>
      <c r="MW55" s="37"/>
      <c r="MX55" s="37"/>
      <c r="MY55" s="37"/>
      <c r="MZ55" s="37"/>
      <c r="NA55" s="37"/>
      <c r="NB55" s="37"/>
      <c r="NC55" s="37"/>
      <c r="ND55" s="37"/>
      <c r="NE55" s="37"/>
      <c r="NF55" s="37"/>
      <c r="NG55" s="37"/>
      <c r="NH55" s="37"/>
      <c r="NI55" s="37"/>
      <c r="NJ55" s="37"/>
      <c r="NK55" s="37"/>
      <c r="NL55" s="37"/>
      <c r="NM55" s="37"/>
      <c r="NN55" s="37"/>
      <c r="NO55" s="37"/>
      <c r="NP55" s="37"/>
      <c r="NQ55" s="37"/>
      <c r="NR55" s="37"/>
      <c r="NS55" s="37"/>
      <c r="NT55" s="37"/>
      <c r="NU55" s="37"/>
      <c r="NV55" s="37"/>
      <c r="NW55" s="37"/>
      <c r="NX55" s="37"/>
      <c r="NY55" s="37"/>
      <c r="NZ55" s="37"/>
      <c r="OA55" s="37"/>
      <c r="OB55" s="37"/>
      <c r="OC55" s="37"/>
      <c r="OD55" s="37"/>
      <c r="OE55" s="37"/>
      <c r="OF55" s="37"/>
      <c r="OG55" s="37"/>
      <c r="OH55" s="37"/>
      <c r="OI55" s="37"/>
      <c r="OJ55" s="37"/>
      <c r="OK55" s="37"/>
      <c r="OL55" s="37"/>
      <c r="OM55" s="37"/>
      <c r="ON55" s="37"/>
      <c r="OO55" s="37"/>
      <c r="OP55" s="37"/>
      <c r="OQ55" s="37"/>
      <c r="OR55" s="37"/>
      <c r="OS55" s="37"/>
      <c r="OT55" s="37"/>
      <c r="OU55" s="37"/>
      <c r="OV55" s="37"/>
      <c r="OW55" s="37"/>
      <c r="OX55" s="37"/>
      <c r="OY55" s="37"/>
    </row>
    <row r="56" spans="1:415" hidden="1">
      <c r="D56" s="36"/>
    </row>
    <row r="57" spans="1:415">
      <c r="D57" s="36"/>
    </row>
    <row r="58" spans="1:415">
      <c r="D58" s="36"/>
    </row>
    <row r="59" spans="1:415">
      <c r="D59" s="36"/>
    </row>
    <row r="60" spans="1:415">
      <c r="D60" s="36"/>
    </row>
    <row r="61" spans="1:415">
      <c r="D61" s="36"/>
    </row>
    <row r="62" spans="1:415">
      <c r="D62" s="36"/>
    </row>
    <row r="63" spans="1:415">
      <c r="D63" s="36"/>
    </row>
    <row r="64" spans="1:415">
      <c r="D64" s="36"/>
    </row>
    <row r="65" spans="4:4">
      <c r="D65" s="36"/>
    </row>
    <row r="66" spans="4:4">
      <c r="D66" s="36"/>
    </row>
    <row r="67" spans="4:4">
      <c r="D67" s="36"/>
    </row>
    <row r="68" spans="4:4">
      <c r="D68" s="36"/>
    </row>
    <row r="69" spans="4:4">
      <c r="D69" s="36"/>
    </row>
    <row r="70" spans="4:4">
      <c r="D70" s="36"/>
    </row>
    <row r="71" spans="4:4">
      <c r="D71" s="36"/>
    </row>
    <row r="72" spans="4:4">
      <c r="D72" s="36"/>
    </row>
    <row r="73" spans="4:4">
      <c r="D73" s="36"/>
    </row>
    <row r="74" spans="4:4">
      <c r="D74" s="36"/>
    </row>
    <row r="75" spans="4:4">
      <c r="D75" s="36"/>
    </row>
    <row r="76" spans="4:4">
      <c r="D76" s="36"/>
    </row>
    <row r="77" spans="4:4">
      <c r="D77" s="36"/>
    </row>
    <row r="78" spans="4:4"/>
    <row r="79" spans="4:4"/>
    <row r="80" spans="4:4"/>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sheetData>
  <sheetProtection algorithmName="SHA-512" hashValue="sDt1bQQcIVB4i+aZCHt1Ufk0byTp1EF77gmFIyoztaqEy43uYbgi82VnNAWKDmcGIi6BQ1Sz5UGIJlni5tp54Q==" saltValue="m7vqYzJDs70xo9j20B664g==" spinCount="100000" sheet="1" objects="1" scenarios="1"/>
  <mergeCells count="1">
    <mergeCell ref="B3:C3"/>
  </mergeCells>
  <hyperlinks>
    <hyperlink ref="B6" location="Producers!A1" display="Producers details " xr:uid="{00000000-0004-0000-1500-000000000000}"/>
    <hyperlink ref="B19" location="_4A" display="4A - Total 1 January stocks" xr:uid="{00000000-0004-0000-1500-000001000000}"/>
    <hyperlink ref="B20" location="_4B" display="4B - Of amount in 4a, amount that you produced or imported" xr:uid="{00000000-0004-0000-1500-000002000000}"/>
    <hyperlink ref="B21" location="_4C" display="4C - Of amount in 4a, amount that you produced or imported, previously not placed on the market" xr:uid="{00000000-0004-0000-1500-000003000000}"/>
    <hyperlink ref="B22" location="_4D" display="4D - Of amount in 4a, amount that you produced or imported, previously placed on the market " xr:uid="{00000000-0004-0000-1500-000004000000}"/>
    <hyperlink ref="B23" location="_4E" display="4E - Other 1 January stocks" xr:uid="{00000000-0004-0000-1500-000005000000}"/>
    <hyperlink ref="B24" location="_4F" display="4F - Total 31 December stocks" xr:uid="{00000000-0004-0000-1500-000006000000}"/>
    <hyperlink ref="B25" location="_4G" display="4G - Of amount in 4F, amount that you produced or imported" xr:uid="{00000000-0004-0000-1500-000007000000}"/>
    <hyperlink ref="B26" location="_4H" display="4H - Of amount in 4F, amount that you produced or imported previously not placed on the market" xr:uid="{00000000-0004-0000-1500-000008000000}"/>
    <hyperlink ref="B29" location="Summary_4M" display="4M - Total amount physically placed on the market" xr:uid="{00000000-0004-0000-1500-000009000000}"/>
    <hyperlink ref="B32" location="_5C" display="5C - Quantity supplied directly to undertakings for export out of the UK, where those quantities were not subsequently made available to another party within the UK prior to export on a voluntary basis, quantities supplied directly to undertakings for man" xr:uid="{00000000-0004-0000-1500-00000A000000}"/>
    <hyperlink ref="B31" location="Exempt!A1" display="Exempt details " xr:uid="{00000000-0004-0000-1500-00000B000000}"/>
    <hyperlink ref="B18" location="Producers_and_importers_stocks!A1" display="Producers and importers stocks" xr:uid="{00000000-0004-0000-1500-00000C000000}"/>
    <hyperlink ref="B14" location="Exporters!A1" display="Exporters details " xr:uid="{00000000-0004-0000-1500-00000D000000}"/>
    <hyperlink ref="B8" location="Producers!N9" display="1D Total amount destroyed which has not been placed on the market previously" xr:uid="{00000000-0004-0000-1500-00000E000000}"/>
    <hyperlink ref="B35" location="Categories_of_application!A1" display="Categories of application details " xr:uid="{00000000-0004-0000-1500-00000F000000}"/>
    <hyperlink ref="B40" location="Categories_of_application!S9" display="6M - Semiconductor manufacture" xr:uid="{00000000-0004-0000-1500-000010000000}"/>
    <hyperlink ref="B39" location="Categories_of_application!R9" display="6L - Feedstock" xr:uid="{00000000-0004-0000-1500-000011000000}"/>
    <hyperlink ref="B38" location="_6C" display="6C - Military equipment" xr:uid="{00000000-0004-0000-1500-000012000000}"/>
    <hyperlink ref="B37" location="_6B" display="6B - Amount you destroyed" xr:uid="{00000000-0004-0000-1500-000013000000}"/>
    <hyperlink ref="B36" location="_6A" display="6A - Amount you exported" xr:uid="{00000000-0004-0000-1500-000014000000}"/>
    <hyperlink ref="B41" location="_6W" display="6W - Total amount for all applications" xr:uid="{00000000-0004-0000-1500-000015000000}"/>
    <hyperlink ref="B42" location="Summary_6X" display="6X - Total amount supplied to the UK market" xr:uid="{00000000-0004-0000-1500-000016000000}"/>
    <hyperlink ref="B43" location="New_entrant_quota_auths!A1" display="New entrant quota auths" xr:uid="{00000000-0004-0000-1500-000017000000}"/>
    <hyperlink ref="B45" location="_10" display="10 - Organisation name" xr:uid="{00000000-0004-0000-1500-000018000000}"/>
    <hyperlink ref="B49" location="Summary_11Q" display="11Q - Total of products and equipment containing F gases" xr:uid="{00000000-0004-0000-1500-000019000000}"/>
    <hyperlink ref="B9" location="Producers!O9" display="1E - Amount available for sale" xr:uid="{00000000-0004-0000-1500-00001A000000}"/>
    <hyperlink ref="B50" location="Equip_import_use_export_gas!A1" display="Equip import use export gas" xr:uid="{00000000-0004-0000-1500-00001B000000}"/>
    <hyperlink ref="B7" location="Producers!K9" display="1B - quantity of production from facilities in the UK consisting of recovered by-production or unwanted products where that by-production or those products have been destroyed in the facilities prior to the placing on the market" xr:uid="{00000000-0004-0000-1500-00001C000000}"/>
    <hyperlink ref="B16" location="_3C" display="3C - Amount you exported that you had bought from other UK businesses" xr:uid="{00000000-0004-0000-1500-00001D000000}"/>
    <hyperlink ref="B28" location="_4J" display="4J - Of amount in 4F, other 31 December stocks" xr:uid="{00000000-0004-0000-1500-00001E000000}"/>
    <hyperlink ref="B27" location="_4I" display="4I - Of amount in 4F, amount that you produced or imported, previously placed on the market" xr:uid="{00000000-0004-0000-1500-00001F000000}"/>
    <hyperlink ref="B51" location="_12A" display="12A - Amount of HFCs charged into the imported equipment, released by customs for free circulation in the UK, for which the HFCs had previously been exported from the UK and which had been subject to the HFC quota limitation for placing on the UK market" xr:uid="{00000000-0004-0000-1500-000021000000}"/>
    <hyperlink ref="B47" location="Products_or_equipment_J..Q!A1" display="Products or equipment J..Q" xr:uid="{00000000-0004-0000-1500-000022000000}"/>
    <hyperlink ref="B46" location="_10_FileRef" display="10- File Reference" xr:uid="{00000000-0004-0000-1500-000023000000}"/>
    <hyperlink ref="B52" location="Summary_12B" display="12B - Calculated amount of imported HFC in need of authorisation to use HFC quota" xr:uid="{00000000-0004-0000-1500-000024000000}"/>
    <hyperlink ref="B48" location="Summary_11G" display="11G - Total refrigeration, air conditioning or heat pump equipment" xr:uid="{00000000-0004-0000-1500-000025000000}"/>
    <hyperlink ref="B12" location="_2B" display="2B - Amount you imported into the UK that you did not release for free circulation and re-exported contained in products or equipment" xr:uid="{00000000-0004-0000-1500-000026000000}"/>
    <hyperlink ref="B13" location="_2C" display="2C - Amount of used, recycled or reclaimed HFCs" xr:uid="{88CED78A-AB6A-4A37-B660-17681B78F353}"/>
    <hyperlink ref="B11" location="_2A" display="2A - Amount you imported into GB" xr:uid="{B9FB9829-D637-43E3-B6B7-CF7A04BFF34C}"/>
    <hyperlink ref="B54" location="imp_non_hfc" display="If a non-HFC reported as a single substance:  Has this substance been included in a blend containing HFCs? (if left blank it is assumed that the substance is within a blend)" xr:uid="{170DDA19-E6DA-401B-93A8-35A2473756FE}"/>
    <hyperlink ref="B44" location="_10A" display="10A - Amount of gas supplied to undertakings, to which authorisations were issued for the placing on the market refrigeration, air conditioning and heat pump equipment charged with hydrofluorocarbons" xr:uid="{00000000-0004-0000-1500-000020000000}"/>
    <hyperlink ref="B15" location="_3B" display="3B - Amount you exported that you had produced or imported" xr:uid="{66ABB37D-86EF-4893-B392-208C9408178C}"/>
  </hyperlinks>
  <pageMargins left="0.7" right="0.7" top="0.75" bottom="0.75" header="0.3" footer="0.3"/>
  <pageSetup paperSize="8" orientation="portrait" horizontalDpi="90" verticalDpi="90" r:id="rId1"/>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D25"/>
  <sheetViews>
    <sheetView topLeftCell="B1" workbookViewId="0">
      <selection activeCell="C7" sqref="C7"/>
    </sheetView>
  </sheetViews>
  <sheetFormatPr defaultColWidth="0" defaultRowHeight="14.5" zeroHeight="1"/>
  <cols>
    <col min="1" max="1" width="20.6328125" style="66" hidden="1" customWidth="1"/>
    <col min="2" max="2" width="77.36328125" style="66" customWidth="1"/>
    <col min="3" max="3" width="12.453125" style="66" bestFit="1" customWidth="1"/>
    <col min="4" max="4" width="20.6328125" style="66" customWidth="1"/>
    <col min="5" max="16384" width="9.36328125" style="66" hidden="1"/>
  </cols>
  <sheetData>
    <row r="1" spans="1:4" ht="44.5">
      <c r="A1" s="72"/>
      <c r="B1" s="73" t="s">
        <v>0</v>
      </c>
      <c r="C1" s="76"/>
      <c r="D1" s="76"/>
    </row>
    <row r="2" spans="1:4" ht="17.75" customHeight="1">
      <c r="A2" s="204"/>
      <c r="B2" s="205" t="s">
        <v>514</v>
      </c>
      <c r="C2" s="243"/>
      <c r="D2" s="243"/>
    </row>
    <row r="3" spans="1:4" ht="39" customHeight="1">
      <c r="A3" s="72"/>
      <c r="B3" s="243" t="s">
        <v>515</v>
      </c>
      <c r="C3" s="244">
        <f>IF(Summary!H131+(SUM(Quota_authorisation!B6:B30))&lt;0,0, ROUND( Summary!H131+(SUM(Quota_authorisation!B6:B30)),))</f>
        <v>0</v>
      </c>
      <c r="D3" s="79"/>
    </row>
    <row r="4" spans="1:4" ht="44.5">
      <c r="A4" s="72"/>
      <c r="B4" s="243" t="s">
        <v>516</v>
      </c>
      <c r="C4" s="244">
        <f>IF(Summary!I131&lt;0,0,ROUND(Summary!I131,))</f>
        <v>0</v>
      </c>
      <c r="D4" s="79"/>
    </row>
    <row r="5" spans="1:4" ht="30">
      <c r="A5" s="78"/>
      <c r="B5" s="79" t="s">
        <v>517</v>
      </c>
      <c r="C5" s="97"/>
      <c r="D5" s="78"/>
    </row>
    <row r="6" spans="1:4" ht="31">
      <c r="A6" s="98"/>
      <c r="B6" s="243" t="s">
        <v>518</v>
      </c>
      <c r="C6" s="78"/>
      <c r="D6" s="78"/>
    </row>
    <row r="7" spans="1:4" ht="20">
      <c r="A7" s="98"/>
      <c r="B7" s="178" t="s">
        <v>519</v>
      </c>
      <c r="C7" s="262">
        <v>2025</v>
      </c>
      <c r="D7" s="100"/>
    </row>
    <row r="8" spans="1:4" hidden="1">
      <c r="A8" s="78"/>
      <c r="B8" s="78"/>
      <c r="C8" s="78"/>
      <c r="D8" s="78"/>
    </row>
    <row r="9" spans="1:4" hidden="1">
      <c r="A9" s="78"/>
      <c r="B9" s="78"/>
      <c r="C9" s="78"/>
      <c r="D9" s="78"/>
    </row>
    <row r="10" spans="1:4" hidden="1">
      <c r="A10" s="78"/>
      <c r="B10" s="78"/>
      <c r="C10" s="78"/>
      <c r="D10" s="78"/>
    </row>
    <row r="11" spans="1:4" ht="10.25" customHeight="1">
      <c r="A11" s="101"/>
      <c r="B11" s="101"/>
      <c r="C11" s="101"/>
      <c r="D11" s="102"/>
    </row>
    <row r="12" spans="1:4" ht="10.25" customHeight="1">
      <c r="A12" s="101"/>
      <c r="B12" s="101"/>
      <c r="C12" s="101"/>
      <c r="D12" s="102"/>
    </row>
    <row r="13" spans="1:4" ht="10.25" customHeight="1">
      <c r="A13" s="101"/>
      <c r="B13" s="101"/>
      <c r="C13" s="101"/>
      <c r="D13" s="102"/>
    </row>
    <row r="14" spans="1:4" ht="10.25" customHeight="1">
      <c r="A14" s="101"/>
      <c r="B14" s="101"/>
      <c r="C14" s="101"/>
      <c r="D14" s="102"/>
    </row>
    <row r="15" spans="1:4" ht="10.25" customHeight="1">
      <c r="A15" s="101"/>
      <c r="B15" s="101"/>
      <c r="C15" s="101"/>
      <c r="D15" s="102"/>
    </row>
    <row r="16" spans="1:4" ht="10.25" customHeight="1">
      <c r="A16" s="101"/>
      <c r="B16" s="101"/>
      <c r="C16" s="103"/>
      <c r="D16" s="102"/>
    </row>
    <row r="17" spans="1:4" ht="10.25" customHeight="1">
      <c r="A17" s="101"/>
      <c r="B17" s="101"/>
      <c r="C17" s="101"/>
      <c r="D17" s="102"/>
    </row>
    <row r="18" spans="1:4" ht="16.5" customHeight="1">
      <c r="A18" s="101"/>
      <c r="B18" s="161" t="s">
        <v>9</v>
      </c>
      <c r="C18" s="101"/>
      <c r="D18" s="104"/>
    </row>
    <row r="19" spans="1:4" ht="10.25" customHeight="1">
      <c r="A19" s="101"/>
      <c r="B19" s="101"/>
      <c r="C19" s="101"/>
      <c r="D19" s="102"/>
    </row>
    <row r="20" spans="1:4" ht="10.25" customHeight="1">
      <c r="A20" s="101"/>
      <c r="B20" s="101"/>
      <c r="C20" s="101"/>
      <c r="D20" s="101"/>
    </row>
    <row r="21" spans="1:4" ht="10.25" customHeight="1">
      <c r="A21" s="101"/>
      <c r="B21" s="101"/>
      <c r="C21" s="101"/>
      <c r="D21" s="101"/>
    </row>
    <row r="22" spans="1:4" ht="15.5">
      <c r="B22" s="243"/>
      <c r="C22" s="244"/>
      <c r="D22" s="79"/>
    </row>
    <row r="23" spans="1:4" ht="15.5">
      <c r="B23" s="243"/>
      <c r="C23" s="244"/>
      <c r="D23" s="79"/>
    </row>
    <row r="24" spans="1:4" ht="15.5">
      <c r="B24" s="243"/>
      <c r="C24" s="244"/>
      <c r="D24" s="79"/>
    </row>
    <row r="25" spans="1:4" ht="15.5">
      <c r="B25" s="243"/>
      <c r="C25" s="244"/>
      <c r="D25" s="79"/>
    </row>
  </sheetData>
  <sheetProtection algorithmName="SHA-512" hashValue="52AqmR1dOs8jbwWy8q+hPXazmtWnxEf9GsVz7Em3ykBzqKzj5U4wIHff4iDmg5nHKhNxlS3kwfFE3uMU5ioZyQ==" saltValue="wJtIXvLcTxoKN8c8Pywdqg==" spinCount="100000" sheet="1" objects="1" scenarios="1"/>
  <hyperlinks>
    <hyperlink ref="B7" r:id="rId1" xr:uid="{00000000-0004-0000-1600-000000000000}"/>
  </hyperlinks>
  <pageMargins left="0.7" right="0.7" top="0.75" bottom="0.75" header="0.3" footer="0.3"/>
  <pageSetup paperSize="9" orientation="portrait" horizontalDpi="1200" verticalDpi="1200"/>
  <drawing r:id="rId2"/>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4:AN258"/>
  <sheetViews>
    <sheetView topLeftCell="T99" zoomScale="70" zoomScaleNormal="70" workbookViewId="0">
      <selection activeCell="AI106" sqref="AI106"/>
    </sheetView>
  </sheetViews>
  <sheetFormatPr defaultColWidth="9.36328125" defaultRowHeight="14.5"/>
  <cols>
    <col min="1" max="1" width="42.6328125" style="1" bestFit="1" customWidth="1"/>
    <col min="2" max="2" width="8.6328125" style="1" customWidth="1"/>
    <col min="3" max="5" width="29" style="1" customWidth="1"/>
    <col min="6" max="6" width="42.36328125" style="1" customWidth="1"/>
    <col min="7" max="9" width="29" style="1" customWidth="1"/>
    <col min="10" max="10" width="35.6328125" style="1" customWidth="1"/>
    <col min="11" max="11" width="9.36328125" style="1"/>
    <col min="12" max="12" width="35.6328125" style="1" customWidth="1"/>
    <col min="13" max="13" width="14.36328125" style="1" customWidth="1"/>
    <col min="14" max="14" width="9.6328125" style="1" bestFit="1" customWidth="1"/>
    <col min="15" max="15" width="15.6328125" style="1" bestFit="1" customWidth="1"/>
    <col min="16" max="16" width="10.36328125" style="1" bestFit="1" customWidth="1"/>
    <col min="17" max="17" width="16.453125" style="1" bestFit="1" customWidth="1"/>
    <col min="18" max="18" width="42.6328125" style="1" bestFit="1" customWidth="1"/>
    <col min="19" max="22" width="23.453125" style="1" customWidth="1"/>
    <col min="23" max="23" width="9.36328125" style="1"/>
    <col min="24" max="24" width="46.6328125" style="1" bestFit="1" customWidth="1"/>
    <col min="25" max="25" width="16.36328125" style="1" bestFit="1" customWidth="1"/>
    <col min="26" max="26" width="5.453125" style="1" bestFit="1" customWidth="1"/>
    <col min="27" max="27" width="7.453125" style="1" bestFit="1" customWidth="1"/>
    <col min="28" max="28" width="9.36328125" style="1"/>
    <col min="29" max="29" width="61.6328125" style="1" bestFit="1" customWidth="1"/>
    <col min="30" max="30" width="9.36328125" style="1"/>
    <col min="31" max="31" width="28.36328125" style="1" bestFit="1" customWidth="1"/>
    <col min="32" max="32" width="9.36328125" style="1"/>
    <col min="33" max="33" width="12" style="1" bestFit="1" customWidth="1"/>
    <col min="34" max="38" width="9.36328125" style="1"/>
    <col min="39" max="39" width="18" style="1" customWidth="1"/>
    <col min="40" max="16384" width="9.36328125" style="1"/>
  </cols>
  <sheetData>
    <row r="4" spans="1:40" ht="15" thickBot="1">
      <c r="A4" s="2" t="s">
        <v>520</v>
      </c>
      <c r="B4" s="2"/>
      <c r="C4" s="2"/>
      <c r="D4" s="2"/>
      <c r="E4" s="2"/>
      <c r="F4" s="2"/>
      <c r="G4" s="2"/>
      <c r="H4" s="2"/>
      <c r="I4" s="2"/>
      <c r="J4" s="2"/>
      <c r="L4" s="2" t="s">
        <v>521</v>
      </c>
      <c r="X4" s="3" t="s">
        <v>522</v>
      </c>
      <c r="Y4" s="4"/>
      <c r="AC4" s="2" t="s">
        <v>523</v>
      </c>
      <c r="AE4" s="2" t="s">
        <v>524</v>
      </c>
      <c r="AG4" s="5" t="s">
        <v>525</v>
      </c>
      <c r="AI4" s="2" t="s">
        <v>526</v>
      </c>
    </row>
    <row r="5" spans="1:40" ht="30" thickTop="1" thickBot="1">
      <c r="A5" s="6" t="s">
        <v>52</v>
      </c>
      <c r="B5" s="6" t="s">
        <v>14</v>
      </c>
      <c r="C5" s="6" t="s">
        <v>527</v>
      </c>
      <c r="D5" s="6" t="s">
        <v>528</v>
      </c>
      <c r="E5" s="6" t="s">
        <v>529</v>
      </c>
      <c r="F5" s="6" t="s">
        <v>530</v>
      </c>
      <c r="G5" s="6" t="s">
        <v>531</v>
      </c>
      <c r="H5" s="6" t="s">
        <v>532</v>
      </c>
      <c r="I5" s="6" t="s">
        <v>533</v>
      </c>
      <c r="J5" s="6" t="s">
        <v>534</v>
      </c>
      <c r="L5" s="6" t="s">
        <v>535</v>
      </c>
      <c r="M5" s="7" t="s">
        <v>536</v>
      </c>
      <c r="N5" s="8" t="s">
        <v>54</v>
      </c>
      <c r="O5" s="8" t="s">
        <v>55</v>
      </c>
      <c r="P5" s="8" t="s">
        <v>537</v>
      </c>
      <c r="Q5" s="8" t="s">
        <v>56</v>
      </c>
      <c r="R5" s="8" t="s">
        <v>52</v>
      </c>
      <c r="S5" s="274" t="s">
        <v>538</v>
      </c>
      <c r="T5" s="274"/>
      <c r="U5" s="274"/>
      <c r="V5" s="275"/>
      <c r="X5" s="9" t="s">
        <v>539</v>
      </c>
      <c r="Y5" s="9" t="s">
        <v>540</v>
      </c>
      <c r="Z5" s="6" t="s">
        <v>541</v>
      </c>
      <c r="AA5" s="6" t="s">
        <v>542</v>
      </c>
      <c r="AC5" s="6" t="s">
        <v>543</v>
      </c>
      <c r="AE5" s="6" t="s">
        <v>544</v>
      </c>
      <c r="AG5" s="5"/>
      <c r="AI5" s="1" t="s">
        <v>536</v>
      </c>
      <c r="AJ5" s="1" t="s">
        <v>545</v>
      </c>
      <c r="AM5" s="6" t="s">
        <v>546</v>
      </c>
      <c r="AN5" s="1" t="s">
        <v>1182</v>
      </c>
    </row>
    <row r="6" spans="1:40" ht="15.5" thickTop="1" thickBot="1">
      <c r="A6" s="10" t="s">
        <v>14</v>
      </c>
      <c r="B6" s="11" t="s">
        <v>14</v>
      </c>
      <c r="C6" s="12" t="s">
        <v>327</v>
      </c>
      <c r="D6" s="12" t="s">
        <v>371</v>
      </c>
      <c r="E6" s="13" t="s">
        <v>308</v>
      </c>
      <c r="F6" s="13" t="s">
        <v>408</v>
      </c>
      <c r="G6" s="12" t="s">
        <v>400</v>
      </c>
      <c r="H6" s="14" t="s">
        <v>406</v>
      </c>
      <c r="I6" s="10" t="s">
        <v>366</v>
      </c>
      <c r="J6" s="135" t="s">
        <v>412</v>
      </c>
      <c r="L6" s="5"/>
      <c r="M6" s="15" t="s">
        <v>14</v>
      </c>
      <c r="N6" s="5"/>
      <c r="O6" s="5"/>
      <c r="P6" s="5"/>
      <c r="Q6" s="5"/>
      <c r="R6" s="5"/>
      <c r="S6" s="4"/>
      <c r="T6" s="4"/>
      <c r="U6" s="4"/>
      <c r="V6" s="16"/>
      <c r="X6" s="17" t="s">
        <v>14</v>
      </c>
      <c r="Y6" s="18"/>
      <c r="Z6" s="5"/>
      <c r="AA6" s="5"/>
      <c r="AC6" s="12" t="s">
        <v>14</v>
      </c>
      <c r="AE6" s="12" t="s">
        <v>14</v>
      </c>
      <c r="AG6" s="19">
        <f ca="1">YEAR(TODAY())</f>
        <v>2025</v>
      </c>
      <c r="AI6" s="1" t="s">
        <v>14</v>
      </c>
      <c r="AM6" s="20" t="s">
        <v>547</v>
      </c>
      <c r="AN6" s="1" t="s">
        <v>547</v>
      </c>
    </row>
    <row r="7" spans="1:40" ht="44.5" thickTop="1" thickBot="1">
      <c r="A7" s="20" t="s">
        <v>529</v>
      </c>
      <c r="C7" s="20" t="s">
        <v>328</v>
      </c>
      <c r="D7" s="20" t="s">
        <v>372</v>
      </c>
      <c r="E7" s="21" t="s">
        <v>309</v>
      </c>
      <c r="F7" s="21" t="s">
        <v>409</v>
      </c>
      <c r="G7" s="20" t="s">
        <v>399</v>
      </c>
      <c r="H7" s="132"/>
      <c r="I7" s="22" t="s">
        <v>367</v>
      </c>
      <c r="J7" s="136" t="s">
        <v>413</v>
      </c>
      <c r="L7" s="1" t="str">
        <f>IF(S7&lt;&gt;"",S7,M7)</f>
        <v>trifluoromethane</v>
      </c>
      <c r="M7" s="22" t="str">
        <f>IF(T7&lt;&gt;"", T7, L7)</f>
        <v>HFC-23</v>
      </c>
      <c r="N7" s="1" t="str">
        <f>IF(LEFT(U7, 8)="Annex I ", "I",IF(LEFT(U7,8)="Annex II", "II", "Mixtures"))</f>
        <v>I</v>
      </c>
      <c r="O7" s="1" t="str">
        <f>IF(LEFT(V7,9)="Section 1","1",IF(LEFT(V7,9)="Section 2","2",IF(LEFT(V7,9)="Section 3","3","Mixtures")))</f>
        <v>1</v>
      </c>
      <c r="Q7" s="1" t="s">
        <v>548</v>
      </c>
      <c r="R7" s="1" t="s">
        <v>529</v>
      </c>
      <c r="S7" s="1" t="s">
        <v>549</v>
      </c>
      <c r="T7" s="1" t="s">
        <v>308</v>
      </c>
      <c r="U7" s="23" t="s">
        <v>550</v>
      </c>
      <c r="V7" s="24" t="s">
        <v>551</v>
      </c>
      <c r="X7" s="25" t="s">
        <v>552</v>
      </c>
      <c r="Y7" s="26" t="s">
        <v>553</v>
      </c>
      <c r="Z7" s="1" t="s">
        <v>554</v>
      </c>
      <c r="AA7" s="1" t="s">
        <v>555</v>
      </c>
      <c r="AC7" s="20"/>
      <c r="AE7" s="20" t="s">
        <v>556</v>
      </c>
      <c r="AI7" s="1" t="s">
        <v>308</v>
      </c>
      <c r="AJ7" s="1">
        <v>14800</v>
      </c>
      <c r="AM7" s="20" t="s">
        <v>557</v>
      </c>
      <c r="AN7" s="1" t="s">
        <v>557</v>
      </c>
    </row>
    <row r="8" spans="1:40" ht="44.5" thickTop="1" thickBot="1">
      <c r="A8" s="20" t="s">
        <v>527</v>
      </c>
      <c r="C8" s="20" t="s">
        <v>329</v>
      </c>
      <c r="D8" s="20" t="s">
        <v>373</v>
      </c>
      <c r="E8" s="21" t="s">
        <v>310</v>
      </c>
      <c r="F8" s="21" t="s">
        <v>410</v>
      </c>
      <c r="G8" s="20" t="s">
        <v>401</v>
      </c>
      <c r="H8" s="20"/>
      <c r="I8" s="22" t="s">
        <v>368</v>
      </c>
      <c r="J8" s="136" t="s">
        <v>414</v>
      </c>
      <c r="L8" s="1" t="str">
        <f t="shared" ref="L8:L71" si="0">IF(S8&lt;&gt;"",S8,M8)</f>
        <v>difluoromethane</v>
      </c>
      <c r="M8" s="22" t="str">
        <f t="shared" ref="M8:M71" si="1">IF(T8&lt;&gt;"", T8, L8)</f>
        <v>HFC-32</v>
      </c>
      <c r="N8" s="1" t="str">
        <f t="shared" ref="N8:N71" si="2">IF(LEFT(U8, 8)="Annex I ", "I",IF(LEFT(U8,8)="Annex II", "II", "Mixtures"))</f>
        <v>I</v>
      </c>
      <c r="O8" s="1" t="str">
        <f t="shared" ref="O8:O71" si="3">IF(LEFT(V8,9)="Section 1","1",IF(LEFT(V8,9)="Section 2","2",IF(LEFT(V8,9)="Section 3","3","Mixtures")))</f>
        <v>1</v>
      </c>
      <c r="Q8" s="1" t="s">
        <v>548</v>
      </c>
      <c r="R8" s="1" t="s">
        <v>529</v>
      </c>
      <c r="S8" s="1" t="s">
        <v>558</v>
      </c>
      <c r="T8" s="1" t="s">
        <v>309</v>
      </c>
      <c r="U8" s="23" t="s">
        <v>550</v>
      </c>
      <c r="V8" s="24" t="s">
        <v>551</v>
      </c>
      <c r="X8" s="25" t="s">
        <v>559</v>
      </c>
      <c r="Y8" s="26" t="s">
        <v>560</v>
      </c>
      <c r="Z8" s="1" t="s">
        <v>554</v>
      </c>
      <c r="AA8" s="1" t="s">
        <v>554</v>
      </c>
      <c r="AC8" s="20"/>
      <c r="AE8" s="20" t="s">
        <v>561</v>
      </c>
      <c r="AG8" s="27" t="d">
        <v>2018-01-01</v>
      </c>
      <c r="AI8" s="1" t="s">
        <v>309</v>
      </c>
      <c r="AJ8" s="1">
        <v>675</v>
      </c>
      <c r="AM8" s="130" t="s">
        <v>14</v>
      </c>
      <c r="AN8" s="1" t="s">
        <v>14</v>
      </c>
    </row>
    <row r="9" spans="1:40" ht="44" thickBot="1">
      <c r="A9" s="20" t="s">
        <v>533</v>
      </c>
      <c r="C9" s="20" t="s">
        <v>330</v>
      </c>
      <c r="D9" s="20" t="s">
        <v>365</v>
      </c>
      <c r="E9" s="21" t="s">
        <v>311</v>
      </c>
      <c r="F9" s="21" t="s">
        <v>411</v>
      </c>
      <c r="G9" s="20" t="s">
        <v>402</v>
      </c>
      <c r="H9" s="20"/>
      <c r="I9" s="22" t="s">
        <v>364</v>
      </c>
      <c r="J9" s="136" t="s">
        <v>415</v>
      </c>
      <c r="L9" s="1" t="str">
        <f t="shared" si="0"/>
        <v>fluoromethane</v>
      </c>
      <c r="M9" s="22" t="str">
        <f t="shared" si="1"/>
        <v>HFC-41</v>
      </c>
      <c r="N9" s="1" t="str">
        <f t="shared" si="2"/>
        <v>I</v>
      </c>
      <c r="O9" s="1" t="str">
        <f t="shared" si="3"/>
        <v>1</v>
      </c>
      <c r="Q9" s="1" t="s">
        <v>548</v>
      </c>
      <c r="R9" s="1" t="s">
        <v>529</v>
      </c>
      <c r="S9" s="1" t="s">
        <v>562</v>
      </c>
      <c r="T9" s="1" t="s">
        <v>310</v>
      </c>
      <c r="U9" s="23" t="s">
        <v>550</v>
      </c>
      <c r="V9" s="24" t="s">
        <v>551</v>
      </c>
      <c r="X9" s="25" t="s">
        <v>563</v>
      </c>
      <c r="Y9" s="26" t="s">
        <v>564</v>
      </c>
      <c r="Z9" s="1" t="s">
        <v>554</v>
      </c>
      <c r="AA9" s="1" t="s">
        <v>555</v>
      </c>
      <c r="AC9" s="20"/>
      <c r="AE9" s="20" t="s">
        <v>565</v>
      </c>
      <c r="AG9" s="27" t="d">
        <v>2018-12-31</v>
      </c>
      <c r="AI9" s="1" t="s">
        <v>310</v>
      </c>
      <c r="AJ9" s="1">
        <v>92</v>
      </c>
    </row>
    <row r="10" spans="1:40" ht="44.5" thickTop="1" thickBot="1">
      <c r="A10" s="20" t="s">
        <v>566</v>
      </c>
      <c r="C10" s="20" t="s">
        <v>331</v>
      </c>
      <c r="D10" s="20" t="s">
        <v>378</v>
      </c>
      <c r="E10" s="21" t="s">
        <v>312</v>
      </c>
      <c r="F10" s="132"/>
      <c r="G10" s="20" t="s">
        <v>403</v>
      </c>
      <c r="H10" s="20"/>
      <c r="I10" s="22" t="s">
        <v>363</v>
      </c>
      <c r="J10" s="136" t="s">
        <v>416</v>
      </c>
      <c r="L10" s="1" t="str">
        <f t="shared" si="0"/>
        <v>pentafluoroethane</v>
      </c>
      <c r="M10" s="22" t="str">
        <f t="shared" si="1"/>
        <v>HFC-125</v>
      </c>
      <c r="N10" s="1" t="str">
        <f t="shared" si="2"/>
        <v>I</v>
      </c>
      <c r="O10" s="1" t="str">
        <f t="shared" si="3"/>
        <v>1</v>
      </c>
      <c r="Q10" s="1" t="s">
        <v>548</v>
      </c>
      <c r="R10" s="1" t="s">
        <v>529</v>
      </c>
      <c r="S10" s="1" t="s">
        <v>567</v>
      </c>
      <c r="T10" s="1" t="s">
        <v>311</v>
      </c>
      <c r="U10" s="23" t="s">
        <v>550</v>
      </c>
      <c r="V10" s="24" t="s">
        <v>551</v>
      </c>
      <c r="X10" s="25" t="s">
        <v>568</v>
      </c>
      <c r="Y10" s="26" t="s">
        <v>569</v>
      </c>
      <c r="Z10" s="1" t="s">
        <v>554</v>
      </c>
      <c r="AA10" s="1" t="s">
        <v>555</v>
      </c>
      <c r="AC10" s="20"/>
      <c r="AE10" s="130"/>
      <c r="AI10" s="1" t="s">
        <v>311</v>
      </c>
      <c r="AJ10" s="1">
        <v>3500</v>
      </c>
    </row>
    <row r="11" spans="1:40" ht="44" thickTop="1">
      <c r="A11" s="20" t="s">
        <v>530</v>
      </c>
      <c r="C11" s="20" t="s">
        <v>332</v>
      </c>
      <c r="D11" s="20" t="s">
        <v>380</v>
      </c>
      <c r="E11" s="21" t="s">
        <v>313</v>
      </c>
      <c r="F11" s="20"/>
      <c r="G11" s="20" t="s">
        <v>404</v>
      </c>
      <c r="H11" s="22"/>
      <c r="I11" s="130"/>
      <c r="J11" s="136" t="s">
        <v>417</v>
      </c>
      <c r="L11" s="1" t="str">
        <f t="shared" si="0"/>
        <v>1,1,2,2-tetrafluoroethane</v>
      </c>
      <c r="M11" s="22" t="str">
        <f t="shared" si="1"/>
        <v>HFC-134</v>
      </c>
      <c r="N11" s="1" t="str">
        <f t="shared" si="2"/>
        <v>I</v>
      </c>
      <c r="O11" s="1" t="str">
        <f t="shared" si="3"/>
        <v>1</v>
      </c>
      <c r="Q11" s="1" t="s">
        <v>548</v>
      </c>
      <c r="R11" s="1" t="s">
        <v>529</v>
      </c>
      <c r="S11" s="1" t="s">
        <v>570</v>
      </c>
      <c r="T11" s="1" t="s">
        <v>312</v>
      </c>
      <c r="U11" s="23" t="s">
        <v>550</v>
      </c>
      <c r="V11" s="24" t="s">
        <v>551</v>
      </c>
      <c r="X11" s="25" t="s">
        <v>571</v>
      </c>
      <c r="Y11" s="26" t="s">
        <v>572</v>
      </c>
      <c r="Z11" s="1" t="s">
        <v>554</v>
      </c>
      <c r="AA11" s="1" t="s">
        <v>554</v>
      </c>
      <c r="AC11" s="20"/>
      <c r="AI11" s="1" t="s">
        <v>312</v>
      </c>
      <c r="AJ11" s="1">
        <v>1100</v>
      </c>
    </row>
    <row r="12" spans="1:40" ht="44" thickBot="1">
      <c r="A12" s="20" t="s">
        <v>531</v>
      </c>
      <c r="C12" s="20" t="s">
        <v>333</v>
      </c>
      <c r="D12" s="20" t="s">
        <v>381</v>
      </c>
      <c r="E12" s="21" t="s">
        <v>314</v>
      </c>
      <c r="F12" s="20"/>
      <c r="G12" s="20" t="s">
        <v>405</v>
      </c>
      <c r="J12" s="136" t="s">
        <v>418</v>
      </c>
      <c r="L12" s="1" t="str">
        <f t="shared" si="0"/>
        <v>1,1,1,2-tetrafluoroethane</v>
      </c>
      <c r="M12" s="22" t="str">
        <f t="shared" si="1"/>
        <v>HFC-134a</v>
      </c>
      <c r="N12" s="1" t="str">
        <f t="shared" si="2"/>
        <v>I</v>
      </c>
      <c r="O12" s="1" t="str">
        <f t="shared" si="3"/>
        <v>1</v>
      </c>
      <c r="Q12" s="1" t="s">
        <v>548</v>
      </c>
      <c r="R12" s="1" t="s">
        <v>529</v>
      </c>
      <c r="S12" s="1" t="s">
        <v>573</v>
      </c>
      <c r="T12" s="1" t="s">
        <v>313</v>
      </c>
      <c r="U12" s="23" t="s">
        <v>550</v>
      </c>
      <c r="V12" s="24" t="s">
        <v>551</v>
      </c>
      <c r="X12" s="25" t="s">
        <v>574</v>
      </c>
      <c r="Y12" s="26" t="s">
        <v>575</v>
      </c>
      <c r="Z12" s="1" t="s">
        <v>554</v>
      </c>
      <c r="AA12" s="1" t="s">
        <v>555</v>
      </c>
      <c r="AC12" s="20"/>
      <c r="AI12" s="1" t="s">
        <v>313</v>
      </c>
      <c r="AJ12" s="1">
        <v>1430</v>
      </c>
    </row>
    <row r="13" spans="1:40" ht="44" thickTop="1">
      <c r="A13" s="20" t="s">
        <v>576</v>
      </c>
      <c r="C13" s="20" t="s">
        <v>334</v>
      </c>
      <c r="D13" s="20" t="s">
        <v>386</v>
      </c>
      <c r="E13" s="21" t="s">
        <v>315</v>
      </c>
      <c r="F13" s="22"/>
      <c r="G13" s="130"/>
      <c r="J13" s="136" t="s">
        <v>419</v>
      </c>
      <c r="L13" s="1" t="str">
        <f t="shared" si="0"/>
        <v>1,1,2-trifluoroethane</v>
      </c>
      <c r="M13" s="22" t="str">
        <f t="shared" si="1"/>
        <v>HFC-143</v>
      </c>
      <c r="N13" s="1" t="str">
        <f t="shared" si="2"/>
        <v>I</v>
      </c>
      <c r="O13" s="1" t="str">
        <f t="shared" si="3"/>
        <v>1</v>
      </c>
      <c r="Q13" s="1" t="s">
        <v>548</v>
      </c>
      <c r="R13" s="1" t="s">
        <v>529</v>
      </c>
      <c r="S13" s="1" t="s">
        <v>577</v>
      </c>
      <c r="T13" s="1" t="s">
        <v>314</v>
      </c>
      <c r="U13" s="23" t="s">
        <v>550</v>
      </c>
      <c r="V13" s="24" t="s">
        <v>551</v>
      </c>
      <c r="X13" s="25" t="s">
        <v>578</v>
      </c>
      <c r="Y13" s="26" t="s">
        <v>579</v>
      </c>
      <c r="Z13" s="1" t="s">
        <v>554</v>
      </c>
      <c r="AA13" s="1" t="s">
        <v>555</v>
      </c>
      <c r="AC13" s="130"/>
      <c r="AI13" s="1" t="s">
        <v>314</v>
      </c>
      <c r="AJ13" s="1">
        <v>353</v>
      </c>
    </row>
    <row r="14" spans="1:40" ht="44" thickBot="1">
      <c r="A14" s="133" t="s">
        <v>580</v>
      </c>
      <c r="C14" s="20" t="s">
        <v>335</v>
      </c>
      <c r="D14" s="20" t="s">
        <v>389</v>
      </c>
      <c r="E14" s="21" t="s">
        <v>316</v>
      </c>
      <c r="F14" s="22"/>
      <c r="J14" s="136" t="s">
        <v>420</v>
      </c>
      <c r="L14" s="1" t="str">
        <f t="shared" si="0"/>
        <v>1,1,1-trifluoroethane</v>
      </c>
      <c r="M14" s="22" t="str">
        <f t="shared" si="1"/>
        <v>HFC-143a</v>
      </c>
      <c r="N14" s="1" t="str">
        <f t="shared" si="2"/>
        <v>I</v>
      </c>
      <c r="O14" s="1" t="str">
        <f t="shared" si="3"/>
        <v>1</v>
      </c>
      <c r="Q14" s="1" t="s">
        <v>548</v>
      </c>
      <c r="R14" s="1" t="s">
        <v>529</v>
      </c>
      <c r="S14" s="1" t="s">
        <v>581</v>
      </c>
      <c r="T14" s="1" t="s">
        <v>315</v>
      </c>
      <c r="U14" s="23" t="s">
        <v>550</v>
      </c>
      <c r="V14" s="24" t="s">
        <v>551</v>
      </c>
      <c r="X14" s="25" t="s">
        <v>582</v>
      </c>
      <c r="Y14" s="26" t="s">
        <v>583</v>
      </c>
      <c r="Z14" s="1" t="s">
        <v>554</v>
      </c>
      <c r="AA14" s="1" t="s">
        <v>554</v>
      </c>
      <c r="AI14" s="1" t="s">
        <v>315</v>
      </c>
      <c r="AJ14" s="1">
        <v>4470</v>
      </c>
    </row>
    <row r="15" spans="1:40" ht="44" thickTop="1">
      <c r="C15" s="20" t="s">
        <v>336</v>
      </c>
      <c r="D15" s="20" t="s">
        <v>392</v>
      </c>
      <c r="E15" s="21" t="s">
        <v>317</v>
      </c>
      <c r="J15" s="136" t="s">
        <v>421</v>
      </c>
      <c r="L15" s="1" t="str">
        <f t="shared" si="0"/>
        <v>1,2-difluoroethane</v>
      </c>
      <c r="M15" s="22" t="str">
        <f t="shared" si="1"/>
        <v>HFC-152</v>
      </c>
      <c r="N15" s="1" t="str">
        <f t="shared" si="2"/>
        <v>I</v>
      </c>
      <c r="O15" s="1" t="str">
        <f t="shared" si="3"/>
        <v>1</v>
      </c>
      <c r="Q15" s="1" t="s">
        <v>548</v>
      </c>
      <c r="R15" s="1" t="s">
        <v>529</v>
      </c>
      <c r="S15" s="1" t="s">
        <v>584</v>
      </c>
      <c r="T15" s="1" t="s">
        <v>316</v>
      </c>
      <c r="U15" s="23" t="s">
        <v>550</v>
      </c>
      <c r="V15" s="24" t="s">
        <v>551</v>
      </c>
      <c r="X15" s="25" t="s">
        <v>585</v>
      </c>
      <c r="Y15" s="26" t="s">
        <v>586</v>
      </c>
      <c r="Z15" s="1" t="s">
        <v>554</v>
      </c>
      <c r="AA15" s="1" t="s">
        <v>554</v>
      </c>
      <c r="AI15" s="1" t="s">
        <v>316</v>
      </c>
      <c r="AJ15" s="1">
        <v>53</v>
      </c>
    </row>
    <row r="16" spans="1:40" ht="43.5">
      <c r="C16" s="20" t="s">
        <v>337</v>
      </c>
      <c r="D16" s="20" t="s">
        <v>397</v>
      </c>
      <c r="E16" s="21" t="s">
        <v>318</v>
      </c>
      <c r="J16" s="136" t="s">
        <v>422</v>
      </c>
      <c r="L16" s="1" t="str">
        <f t="shared" si="0"/>
        <v>1,1-difluoroethane</v>
      </c>
      <c r="M16" s="22" t="str">
        <f t="shared" si="1"/>
        <v>HFC-152a</v>
      </c>
      <c r="N16" s="1" t="str">
        <f t="shared" si="2"/>
        <v>I</v>
      </c>
      <c r="O16" s="1" t="str">
        <f t="shared" si="3"/>
        <v>1</v>
      </c>
      <c r="Q16" s="1" t="s">
        <v>548</v>
      </c>
      <c r="R16" s="1" t="s">
        <v>529</v>
      </c>
      <c r="S16" s="1" t="s">
        <v>587</v>
      </c>
      <c r="T16" s="1" t="s">
        <v>317</v>
      </c>
      <c r="U16" s="23" t="s">
        <v>550</v>
      </c>
      <c r="V16" s="24" t="s">
        <v>551</v>
      </c>
      <c r="X16" s="25" t="s">
        <v>588</v>
      </c>
      <c r="Y16" s="26" t="s">
        <v>589</v>
      </c>
      <c r="Z16" s="1" t="s">
        <v>554</v>
      </c>
      <c r="AA16" s="1" t="s">
        <v>555</v>
      </c>
      <c r="AI16" s="1" t="s">
        <v>317</v>
      </c>
      <c r="AJ16" s="1">
        <v>124</v>
      </c>
    </row>
    <row r="17" spans="3:36" ht="43.5">
      <c r="C17" s="20" t="s">
        <v>338</v>
      </c>
      <c r="D17" s="20" t="s">
        <v>398</v>
      </c>
      <c r="E17" s="21" t="s">
        <v>319</v>
      </c>
      <c r="J17" s="136" t="s">
        <v>423</v>
      </c>
      <c r="L17" s="1" t="str">
        <f t="shared" si="0"/>
        <v>fluoroethane</v>
      </c>
      <c r="M17" s="22" t="str">
        <f t="shared" si="1"/>
        <v>HFC-161</v>
      </c>
      <c r="N17" s="1" t="str">
        <f t="shared" si="2"/>
        <v>I</v>
      </c>
      <c r="O17" s="1" t="str">
        <f t="shared" si="3"/>
        <v>1</v>
      </c>
      <c r="Q17" s="1" t="s">
        <v>548</v>
      </c>
      <c r="R17" s="1" t="s">
        <v>529</v>
      </c>
      <c r="S17" s="1" t="s">
        <v>590</v>
      </c>
      <c r="T17" s="1" t="s">
        <v>318</v>
      </c>
      <c r="U17" s="23" t="s">
        <v>550</v>
      </c>
      <c r="V17" s="24" t="s">
        <v>551</v>
      </c>
      <c r="X17" s="25" t="s">
        <v>591</v>
      </c>
      <c r="Y17" s="26" t="s">
        <v>592</v>
      </c>
      <c r="Z17" s="1" t="s">
        <v>554</v>
      </c>
      <c r="AA17" s="1" t="s">
        <v>555</v>
      </c>
      <c r="AI17" s="1" t="s">
        <v>318</v>
      </c>
      <c r="AJ17" s="1">
        <v>12</v>
      </c>
    </row>
    <row r="18" spans="3:36" ht="43.5">
      <c r="C18" s="20" t="s">
        <v>339</v>
      </c>
      <c r="D18" s="20" t="s">
        <v>396</v>
      </c>
      <c r="E18" s="21" t="s">
        <v>320</v>
      </c>
      <c r="J18" s="136" t="s">
        <v>424</v>
      </c>
      <c r="L18" s="1" t="str">
        <f t="shared" si="0"/>
        <v>1,1,1,2,3,3,3-heptafluoropropane</v>
      </c>
      <c r="M18" s="22" t="str">
        <f t="shared" si="1"/>
        <v>HFC-227ea</v>
      </c>
      <c r="N18" s="1" t="str">
        <f t="shared" si="2"/>
        <v>I</v>
      </c>
      <c r="O18" s="1" t="str">
        <f t="shared" si="3"/>
        <v>1</v>
      </c>
      <c r="Q18" s="1" t="s">
        <v>548</v>
      </c>
      <c r="R18" s="1" t="s">
        <v>529</v>
      </c>
      <c r="S18" s="1" t="s">
        <v>593</v>
      </c>
      <c r="T18" s="1" t="s">
        <v>319</v>
      </c>
      <c r="U18" s="23" t="s">
        <v>550</v>
      </c>
      <c r="V18" s="24" t="s">
        <v>551</v>
      </c>
      <c r="X18" s="25" t="s">
        <v>594</v>
      </c>
      <c r="Y18" s="26" t="s">
        <v>595</v>
      </c>
      <c r="Z18" s="1" t="s">
        <v>554</v>
      </c>
      <c r="AA18" s="1" t="s">
        <v>555</v>
      </c>
      <c r="AI18" s="1" t="s">
        <v>319</v>
      </c>
      <c r="AJ18" s="1">
        <v>3220</v>
      </c>
    </row>
    <row r="19" spans="3:36" ht="43.5">
      <c r="C19" s="20" t="s">
        <v>340</v>
      </c>
      <c r="D19" s="20" t="s">
        <v>375</v>
      </c>
      <c r="E19" s="21" t="s">
        <v>321</v>
      </c>
      <c r="J19" s="136" t="s">
        <v>425</v>
      </c>
      <c r="L19" s="1" t="str">
        <f t="shared" si="0"/>
        <v>1,1,1,2,2,3-hexafluoropropane</v>
      </c>
      <c r="M19" s="22" t="str">
        <f t="shared" si="1"/>
        <v>HFC-236cb</v>
      </c>
      <c r="N19" s="1" t="str">
        <f t="shared" si="2"/>
        <v>I</v>
      </c>
      <c r="O19" s="1" t="str">
        <f t="shared" si="3"/>
        <v>1</v>
      </c>
      <c r="Q19" s="1" t="s">
        <v>548</v>
      </c>
      <c r="R19" s="1" t="s">
        <v>529</v>
      </c>
      <c r="S19" s="1" t="s">
        <v>596</v>
      </c>
      <c r="T19" s="1" t="s">
        <v>320</v>
      </c>
      <c r="U19" s="23" t="s">
        <v>550</v>
      </c>
      <c r="V19" s="24" t="s">
        <v>551</v>
      </c>
      <c r="X19" s="25" t="s">
        <v>597</v>
      </c>
      <c r="Y19" s="26" t="s">
        <v>598</v>
      </c>
      <c r="Z19" s="1" t="s">
        <v>554</v>
      </c>
      <c r="AA19" s="1" t="s">
        <v>554</v>
      </c>
      <c r="AI19" s="1" t="s">
        <v>320</v>
      </c>
      <c r="AJ19" s="1">
        <v>1340</v>
      </c>
    </row>
    <row r="20" spans="3:36" ht="43.5">
      <c r="C20" s="20" t="s">
        <v>341</v>
      </c>
      <c r="D20" s="20" t="s">
        <v>385</v>
      </c>
      <c r="E20" s="21" t="s">
        <v>322</v>
      </c>
      <c r="J20" s="136" t="s">
        <v>426</v>
      </c>
      <c r="L20" s="1" t="str">
        <f t="shared" si="0"/>
        <v>1,1,1,2,3,3-hexafluoropropane</v>
      </c>
      <c r="M20" s="22" t="str">
        <f t="shared" si="1"/>
        <v>HFC-236ea</v>
      </c>
      <c r="N20" s="1" t="str">
        <f t="shared" si="2"/>
        <v>I</v>
      </c>
      <c r="O20" s="1" t="str">
        <f t="shared" si="3"/>
        <v>1</v>
      </c>
      <c r="Q20" s="1" t="s">
        <v>548</v>
      </c>
      <c r="R20" s="1" t="s">
        <v>529</v>
      </c>
      <c r="S20" s="1" t="s">
        <v>599</v>
      </c>
      <c r="T20" s="1" t="s">
        <v>321</v>
      </c>
      <c r="U20" s="23" t="s">
        <v>550</v>
      </c>
      <c r="V20" s="24" t="s">
        <v>551</v>
      </c>
      <c r="X20" s="25" t="s">
        <v>600</v>
      </c>
      <c r="Y20" s="26" t="s">
        <v>601</v>
      </c>
      <c r="Z20" s="1" t="s">
        <v>554</v>
      </c>
      <c r="AA20" s="1" t="s">
        <v>555</v>
      </c>
      <c r="AI20" s="1" t="s">
        <v>321</v>
      </c>
      <c r="AJ20" s="1">
        <v>1370</v>
      </c>
    </row>
    <row r="21" spans="3:36" ht="43.5">
      <c r="C21" s="20" t="s">
        <v>342</v>
      </c>
      <c r="D21" s="20" t="s">
        <v>388</v>
      </c>
      <c r="E21" s="21" t="s">
        <v>323</v>
      </c>
      <c r="J21" s="136" t="s">
        <v>427</v>
      </c>
      <c r="L21" s="1" t="str">
        <f t="shared" si="0"/>
        <v>1,1,1,3,3,3-hexafluoropropane</v>
      </c>
      <c r="M21" s="22" t="str">
        <f t="shared" si="1"/>
        <v>HFC-236fa</v>
      </c>
      <c r="N21" s="1" t="str">
        <f t="shared" si="2"/>
        <v>I</v>
      </c>
      <c r="O21" s="1" t="str">
        <f t="shared" si="3"/>
        <v>1</v>
      </c>
      <c r="Q21" s="1" t="s">
        <v>548</v>
      </c>
      <c r="R21" s="1" t="s">
        <v>529</v>
      </c>
      <c r="S21" s="1" t="s">
        <v>602</v>
      </c>
      <c r="T21" s="1" t="s">
        <v>322</v>
      </c>
      <c r="U21" s="23" t="s">
        <v>550</v>
      </c>
      <c r="V21" s="24" t="s">
        <v>551</v>
      </c>
      <c r="X21" s="25" t="s">
        <v>603</v>
      </c>
      <c r="Y21" s="26" t="s">
        <v>604</v>
      </c>
      <c r="Z21" s="1" t="s">
        <v>555</v>
      </c>
      <c r="AA21" s="1" t="s">
        <v>555</v>
      </c>
      <c r="AI21" s="1" t="s">
        <v>322</v>
      </c>
      <c r="AJ21" s="1">
        <v>9810</v>
      </c>
    </row>
    <row r="22" spans="3:36" ht="43.5">
      <c r="C22" s="20" t="s">
        <v>343</v>
      </c>
      <c r="D22" s="20" t="s">
        <v>361</v>
      </c>
      <c r="E22" s="21" t="s">
        <v>324</v>
      </c>
      <c r="J22" s="136" t="s">
        <v>428</v>
      </c>
      <c r="L22" s="1" t="str">
        <f t="shared" si="0"/>
        <v>1,1,2,2,3-pentafluoropropane</v>
      </c>
      <c r="M22" s="22" t="str">
        <f t="shared" si="1"/>
        <v>HFC-245ca</v>
      </c>
      <c r="N22" s="1" t="str">
        <f t="shared" si="2"/>
        <v>I</v>
      </c>
      <c r="O22" s="1" t="str">
        <f t="shared" si="3"/>
        <v>1</v>
      </c>
      <c r="Q22" s="1" t="s">
        <v>548</v>
      </c>
      <c r="R22" s="1" t="s">
        <v>529</v>
      </c>
      <c r="S22" s="1" t="s">
        <v>605</v>
      </c>
      <c r="T22" s="1" t="s">
        <v>323</v>
      </c>
      <c r="U22" s="23" t="s">
        <v>550</v>
      </c>
      <c r="V22" s="24" t="s">
        <v>551</v>
      </c>
      <c r="X22" s="25" t="s">
        <v>606</v>
      </c>
      <c r="Y22" s="26" t="s">
        <v>607</v>
      </c>
      <c r="Z22" s="1" t="s">
        <v>554</v>
      </c>
      <c r="AA22" s="1" t="s">
        <v>555</v>
      </c>
      <c r="AI22" s="1" t="s">
        <v>323</v>
      </c>
      <c r="AJ22" s="1">
        <v>693</v>
      </c>
    </row>
    <row r="23" spans="3:36" ht="44" thickBot="1">
      <c r="C23" s="20" t="s">
        <v>344</v>
      </c>
      <c r="D23" s="20" t="s">
        <v>362</v>
      </c>
      <c r="E23" s="21" t="s">
        <v>325</v>
      </c>
      <c r="J23" s="137" t="s">
        <v>429</v>
      </c>
      <c r="L23" s="1" t="str">
        <f t="shared" si="0"/>
        <v>1,1,1,3,3-pentafluoropropane</v>
      </c>
      <c r="M23" s="22" t="str">
        <f t="shared" si="1"/>
        <v>HFC-245fa</v>
      </c>
      <c r="N23" s="1" t="str">
        <f t="shared" si="2"/>
        <v>I</v>
      </c>
      <c r="O23" s="1" t="str">
        <f t="shared" si="3"/>
        <v>1</v>
      </c>
      <c r="Q23" s="1" t="s">
        <v>548</v>
      </c>
      <c r="R23" s="1" t="s">
        <v>529</v>
      </c>
      <c r="S23" s="1" t="s">
        <v>608</v>
      </c>
      <c r="T23" s="1" t="s">
        <v>324</v>
      </c>
      <c r="U23" s="23" t="s">
        <v>550</v>
      </c>
      <c r="V23" s="24" t="s">
        <v>551</v>
      </c>
      <c r="X23" s="25" t="s">
        <v>609</v>
      </c>
      <c r="Y23" s="26" t="s">
        <v>610</v>
      </c>
      <c r="Z23" s="1" t="s">
        <v>554</v>
      </c>
      <c r="AA23" s="1" t="s">
        <v>555</v>
      </c>
      <c r="AI23" s="1" t="s">
        <v>324</v>
      </c>
      <c r="AJ23" s="1">
        <v>1030</v>
      </c>
    </row>
    <row r="24" spans="3:36" ht="44.5" thickTop="1" thickBot="1">
      <c r="C24" s="20" t="s">
        <v>345</v>
      </c>
      <c r="D24" s="20" t="s">
        <v>374</v>
      </c>
      <c r="E24" s="21" t="s">
        <v>326</v>
      </c>
      <c r="L24" s="1" t="str">
        <f t="shared" si="0"/>
        <v>1,1,1,3,3-pentafluorobutane</v>
      </c>
      <c r="M24" s="22" t="str">
        <f t="shared" si="1"/>
        <v>HFC-365 mfc</v>
      </c>
      <c r="N24" s="1" t="str">
        <f t="shared" si="2"/>
        <v>I</v>
      </c>
      <c r="O24" s="1" t="str">
        <f t="shared" si="3"/>
        <v>1</v>
      </c>
      <c r="Q24" s="1" t="s">
        <v>548</v>
      </c>
      <c r="R24" s="1" t="s">
        <v>529</v>
      </c>
      <c r="S24" s="1" t="s">
        <v>611</v>
      </c>
      <c r="T24" s="1" t="s">
        <v>325</v>
      </c>
      <c r="U24" s="23" t="s">
        <v>550</v>
      </c>
      <c r="V24" s="24" t="s">
        <v>551</v>
      </c>
      <c r="X24" s="25" t="s">
        <v>612</v>
      </c>
      <c r="Y24" s="26" t="s">
        <v>613</v>
      </c>
      <c r="Z24" s="1" t="s">
        <v>554</v>
      </c>
      <c r="AA24" s="1" t="s">
        <v>555</v>
      </c>
      <c r="AI24" s="1" t="s">
        <v>325</v>
      </c>
      <c r="AJ24" s="1">
        <v>794</v>
      </c>
    </row>
    <row r="25" spans="3:36" ht="44" thickTop="1">
      <c r="C25" s="20" t="s">
        <v>346</v>
      </c>
      <c r="D25" s="20" t="s">
        <v>376</v>
      </c>
      <c r="E25" s="131"/>
      <c r="L25" s="1" t="str">
        <f t="shared" si="0"/>
        <v>1,1,1,2,2,3,4,5,5,5-decafluoropentane</v>
      </c>
      <c r="M25" s="22" t="str">
        <f t="shared" si="1"/>
        <v>HFC-43-10 mee</v>
      </c>
      <c r="N25" s="1" t="str">
        <f t="shared" si="2"/>
        <v>I</v>
      </c>
      <c r="O25" s="1" t="str">
        <f t="shared" si="3"/>
        <v>1</v>
      </c>
      <c r="Q25" s="1" t="s">
        <v>548</v>
      </c>
      <c r="R25" s="1" t="s">
        <v>529</v>
      </c>
      <c r="S25" s="1" t="s">
        <v>614</v>
      </c>
      <c r="T25" s="1" t="s">
        <v>326</v>
      </c>
      <c r="U25" s="23" t="s">
        <v>550</v>
      </c>
      <c r="V25" s="24" t="s">
        <v>551</v>
      </c>
      <c r="X25" s="25" t="s">
        <v>615</v>
      </c>
      <c r="Y25" s="26" t="s">
        <v>616</v>
      </c>
      <c r="Z25" s="1" t="s">
        <v>554</v>
      </c>
      <c r="AA25" s="1" t="s">
        <v>555</v>
      </c>
      <c r="AI25" s="1" t="s">
        <v>326</v>
      </c>
      <c r="AJ25" s="1">
        <v>1640</v>
      </c>
    </row>
    <row r="26" spans="3:36" ht="29">
      <c r="C26" s="20" t="s">
        <v>347</v>
      </c>
      <c r="D26" s="20" t="s">
        <v>377</v>
      </c>
      <c r="E26" s="22"/>
      <c r="L26" s="1" t="str">
        <f t="shared" si="0"/>
        <v>tetrafluoromethane</v>
      </c>
      <c r="M26" s="22" t="str">
        <f t="shared" si="1"/>
        <v>PFC-14</v>
      </c>
      <c r="N26" s="1" t="str">
        <f t="shared" si="2"/>
        <v>I</v>
      </c>
      <c r="O26" s="1" t="str">
        <f t="shared" si="3"/>
        <v>2</v>
      </c>
      <c r="Q26" s="1" t="s">
        <v>617</v>
      </c>
      <c r="R26" s="1" t="s">
        <v>531</v>
      </c>
      <c r="S26" s="1" t="s">
        <v>618</v>
      </c>
      <c r="T26" s="1" t="s">
        <v>400</v>
      </c>
      <c r="U26" s="23" t="s">
        <v>550</v>
      </c>
      <c r="V26" s="24" t="s">
        <v>619</v>
      </c>
      <c r="X26" s="25" t="s">
        <v>620</v>
      </c>
      <c r="Y26" s="26" t="s">
        <v>621</v>
      </c>
      <c r="Z26" s="1" t="s">
        <v>554</v>
      </c>
      <c r="AA26" s="1" t="s">
        <v>555</v>
      </c>
      <c r="AI26" s="1" t="s">
        <v>400</v>
      </c>
      <c r="AJ26" s="1">
        <v>7390</v>
      </c>
    </row>
    <row r="27" spans="3:36" ht="29">
      <c r="C27" s="20" t="s">
        <v>348</v>
      </c>
      <c r="D27" s="20" t="s">
        <v>379</v>
      </c>
      <c r="E27" s="22"/>
      <c r="L27" s="1" t="str">
        <f t="shared" si="0"/>
        <v>hexafluoroethane</v>
      </c>
      <c r="M27" s="22" t="str">
        <f t="shared" si="1"/>
        <v>PFC-116</v>
      </c>
      <c r="N27" s="1" t="str">
        <f t="shared" si="2"/>
        <v>I</v>
      </c>
      <c r="O27" s="1" t="str">
        <f t="shared" si="3"/>
        <v>2</v>
      </c>
      <c r="Q27" s="1" t="s">
        <v>617</v>
      </c>
      <c r="R27" s="1" t="s">
        <v>531</v>
      </c>
      <c r="S27" s="1" t="s">
        <v>622</v>
      </c>
      <c r="T27" s="1" t="s">
        <v>399</v>
      </c>
      <c r="U27" s="23" t="s">
        <v>550</v>
      </c>
      <c r="V27" s="24" t="s">
        <v>619</v>
      </c>
      <c r="X27" s="25" t="s">
        <v>623</v>
      </c>
      <c r="Y27" s="26" t="s">
        <v>624</v>
      </c>
      <c r="Z27" s="1" t="s">
        <v>554</v>
      </c>
      <c r="AA27" s="1" t="s">
        <v>555</v>
      </c>
      <c r="AI27" s="1" t="s">
        <v>399</v>
      </c>
      <c r="AJ27" s="1">
        <v>12200</v>
      </c>
    </row>
    <row r="28" spans="3:36" ht="29">
      <c r="C28" s="20" t="s">
        <v>349</v>
      </c>
      <c r="D28" s="20" t="s">
        <v>369</v>
      </c>
      <c r="E28" s="22"/>
      <c r="L28" s="1" t="str">
        <f t="shared" si="0"/>
        <v>octafluoropropane</v>
      </c>
      <c r="M28" s="22" t="str">
        <f t="shared" si="1"/>
        <v>PFC-218</v>
      </c>
      <c r="N28" s="1" t="str">
        <f t="shared" si="2"/>
        <v>I</v>
      </c>
      <c r="O28" s="1" t="str">
        <f t="shared" si="3"/>
        <v>2</v>
      </c>
      <c r="Q28" s="1" t="s">
        <v>617</v>
      </c>
      <c r="R28" s="1" t="s">
        <v>531</v>
      </c>
      <c r="S28" s="1" t="s">
        <v>625</v>
      </c>
      <c r="T28" s="1" t="s">
        <v>401</v>
      </c>
      <c r="U28" s="23" t="s">
        <v>550</v>
      </c>
      <c r="V28" s="24" t="s">
        <v>619</v>
      </c>
      <c r="X28" s="25" t="s">
        <v>626</v>
      </c>
      <c r="Y28" s="26" t="s">
        <v>627</v>
      </c>
      <c r="Z28" s="1" t="s">
        <v>555</v>
      </c>
      <c r="AA28" s="1" t="s">
        <v>555</v>
      </c>
      <c r="AI28" s="1" t="s">
        <v>401</v>
      </c>
      <c r="AJ28" s="1">
        <v>8830</v>
      </c>
    </row>
    <row r="29" spans="3:36" ht="29">
      <c r="C29" s="20" t="s">
        <v>350</v>
      </c>
      <c r="D29" s="20" t="s">
        <v>382</v>
      </c>
      <c r="E29" s="22"/>
      <c r="L29" s="1" t="str">
        <f t="shared" si="0"/>
        <v>decafluorobutane</v>
      </c>
      <c r="M29" s="22" t="str">
        <f t="shared" si="1"/>
        <v>PFC-3-1-10</v>
      </c>
      <c r="N29" s="1" t="str">
        <f t="shared" si="2"/>
        <v>I</v>
      </c>
      <c r="O29" s="1" t="str">
        <f t="shared" si="3"/>
        <v>2</v>
      </c>
      <c r="Q29" s="1" t="s">
        <v>617</v>
      </c>
      <c r="R29" s="1" t="s">
        <v>531</v>
      </c>
      <c r="S29" s="1" t="s">
        <v>628</v>
      </c>
      <c r="T29" s="1" t="s">
        <v>402</v>
      </c>
      <c r="U29" s="23" t="s">
        <v>550</v>
      </c>
      <c r="V29" s="24" t="s">
        <v>619</v>
      </c>
      <c r="X29" s="25" t="s">
        <v>629</v>
      </c>
      <c r="Y29" s="26" t="s">
        <v>630</v>
      </c>
      <c r="Z29" s="1" t="s">
        <v>554</v>
      </c>
      <c r="AA29" s="1" t="s">
        <v>555</v>
      </c>
      <c r="AI29" s="1" t="s">
        <v>402</v>
      </c>
      <c r="AJ29" s="1">
        <v>8860</v>
      </c>
    </row>
    <row r="30" spans="3:36" ht="29">
      <c r="C30" s="20" t="s">
        <v>351</v>
      </c>
      <c r="D30" s="20" t="s">
        <v>383</v>
      </c>
      <c r="L30" s="1" t="str">
        <f t="shared" si="0"/>
        <v>dodecafluoropentane</v>
      </c>
      <c r="M30" s="22" t="str">
        <f t="shared" si="1"/>
        <v>PFC-4-1-12</v>
      </c>
      <c r="N30" s="1" t="str">
        <f t="shared" si="2"/>
        <v>I</v>
      </c>
      <c r="O30" s="1" t="str">
        <f t="shared" si="3"/>
        <v>2</v>
      </c>
      <c r="Q30" s="1" t="s">
        <v>617</v>
      </c>
      <c r="R30" s="1" t="s">
        <v>531</v>
      </c>
      <c r="S30" s="1" t="s">
        <v>631</v>
      </c>
      <c r="T30" s="1" t="s">
        <v>403</v>
      </c>
      <c r="U30" s="23" t="s">
        <v>550</v>
      </c>
      <c r="V30" s="24" t="s">
        <v>619</v>
      </c>
      <c r="X30" s="25" t="s">
        <v>632</v>
      </c>
      <c r="Y30" s="26" t="s">
        <v>633</v>
      </c>
      <c r="Z30" s="1" t="s">
        <v>554</v>
      </c>
      <c r="AA30" s="1" t="s">
        <v>555</v>
      </c>
      <c r="AI30" s="1" t="s">
        <v>403</v>
      </c>
      <c r="AJ30" s="1">
        <v>9160</v>
      </c>
    </row>
    <row r="31" spans="3:36" ht="29">
      <c r="C31" s="20" t="s">
        <v>352</v>
      </c>
      <c r="D31" s="20" t="s">
        <v>384</v>
      </c>
      <c r="L31" s="1" t="str">
        <f t="shared" si="0"/>
        <v>tetradecafluorohexane</v>
      </c>
      <c r="M31" s="22" t="str">
        <f t="shared" si="1"/>
        <v>PFC-5-1-14</v>
      </c>
      <c r="N31" s="1" t="str">
        <f t="shared" si="2"/>
        <v>I</v>
      </c>
      <c r="O31" s="1" t="str">
        <f t="shared" si="3"/>
        <v>2</v>
      </c>
      <c r="Q31" s="1" t="s">
        <v>617</v>
      </c>
      <c r="R31" s="1" t="s">
        <v>531</v>
      </c>
      <c r="S31" s="1" t="s">
        <v>634</v>
      </c>
      <c r="T31" s="1" t="s">
        <v>404</v>
      </c>
      <c r="U31" s="23" t="s">
        <v>550</v>
      </c>
      <c r="V31" s="24" t="s">
        <v>619</v>
      </c>
      <c r="X31" s="25" t="s">
        <v>635</v>
      </c>
      <c r="Y31" s="26" t="s">
        <v>636</v>
      </c>
      <c r="Z31" s="1" t="s">
        <v>554</v>
      </c>
      <c r="AA31" s="1" t="s">
        <v>554</v>
      </c>
      <c r="AI31" s="1" t="s">
        <v>404</v>
      </c>
      <c r="AJ31" s="1">
        <v>9300</v>
      </c>
    </row>
    <row r="32" spans="3:36" ht="29">
      <c r="C32" s="20" t="s">
        <v>353</v>
      </c>
      <c r="D32" s="20" t="s">
        <v>387</v>
      </c>
      <c r="L32" s="1" t="str">
        <f t="shared" si="0"/>
        <v>octafluorocyclobutane</v>
      </c>
      <c r="M32" s="22" t="str">
        <f t="shared" si="1"/>
        <v>PFC-c-318</v>
      </c>
      <c r="N32" s="1" t="str">
        <f t="shared" si="2"/>
        <v>I</v>
      </c>
      <c r="O32" s="1" t="str">
        <f t="shared" si="3"/>
        <v>2</v>
      </c>
      <c r="Q32" s="1" t="s">
        <v>617</v>
      </c>
      <c r="R32" s="1" t="s">
        <v>531</v>
      </c>
      <c r="S32" s="1" t="s">
        <v>637</v>
      </c>
      <c r="T32" s="1" t="s">
        <v>405</v>
      </c>
      <c r="U32" s="23" t="s">
        <v>550</v>
      </c>
      <c r="V32" s="24" t="s">
        <v>619</v>
      </c>
      <c r="X32" s="25" t="s">
        <v>638</v>
      </c>
      <c r="Y32" s="26" t="s">
        <v>639</v>
      </c>
      <c r="Z32" s="1" t="s">
        <v>554</v>
      </c>
      <c r="AA32" s="1" t="s">
        <v>555</v>
      </c>
      <c r="AI32" s="1" t="s">
        <v>405</v>
      </c>
      <c r="AJ32" s="1">
        <v>10300</v>
      </c>
    </row>
    <row r="33" spans="3:36" ht="30">
      <c r="C33" s="20" t="s">
        <v>1168</v>
      </c>
      <c r="D33" s="20" t="s">
        <v>390</v>
      </c>
      <c r="L33" s="1" t="str">
        <f t="shared" si="0"/>
        <v>sulphur hexafluoride</v>
      </c>
      <c r="M33" s="22" t="str">
        <f t="shared" si="1"/>
        <v xml:space="preserve">SF6 </v>
      </c>
      <c r="N33" s="1" t="str">
        <f t="shared" si="2"/>
        <v>I</v>
      </c>
      <c r="O33" s="1" t="str">
        <f t="shared" si="3"/>
        <v>3</v>
      </c>
      <c r="Q33" s="1" t="s">
        <v>617</v>
      </c>
      <c r="R33" s="1" t="s">
        <v>640</v>
      </c>
      <c r="S33" s="1" t="s">
        <v>641</v>
      </c>
      <c r="T33" s="1" t="s">
        <v>642</v>
      </c>
      <c r="U33" s="23" t="s">
        <v>550</v>
      </c>
      <c r="V33" s="24" t="s">
        <v>643</v>
      </c>
      <c r="X33" s="25" t="s">
        <v>644</v>
      </c>
      <c r="Y33" s="26" t="s">
        <v>645</v>
      </c>
      <c r="Z33" s="1" t="s">
        <v>554</v>
      </c>
      <c r="AA33" s="1" t="s">
        <v>555</v>
      </c>
      <c r="AI33" s="1" t="s">
        <v>406</v>
      </c>
      <c r="AJ33" s="1">
        <v>22800</v>
      </c>
    </row>
    <row r="34" spans="3:36" ht="43.5">
      <c r="C34" s="20" t="s">
        <v>354</v>
      </c>
      <c r="D34" s="20" t="s">
        <v>391</v>
      </c>
      <c r="L34" s="1" t="str">
        <f t="shared" si="0"/>
        <v>HFC-1234yf</v>
      </c>
      <c r="M34" s="22" t="str">
        <f t="shared" si="1"/>
        <v>HFC-1234yf</v>
      </c>
      <c r="N34" s="1" t="str">
        <f t="shared" si="2"/>
        <v>II</v>
      </c>
      <c r="O34" s="1" t="str">
        <f t="shared" si="3"/>
        <v>1</v>
      </c>
      <c r="Q34" s="1" t="s">
        <v>617</v>
      </c>
      <c r="R34" s="1" t="s">
        <v>646</v>
      </c>
      <c r="T34" s="1" t="s">
        <v>366</v>
      </c>
      <c r="U34" s="23" t="s">
        <v>647</v>
      </c>
      <c r="V34" s="24" t="s">
        <v>648</v>
      </c>
      <c r="X34" s="25" t="s">
        <v>649</v>
      </c>
      <c r="Y34" s="26" t="s">
        <v>650</v>
      </c>
      <c r="Z34" s="1" t="s">
        <v>554</v>
      </c>
      <c r="AA34" s="1" t="s">
        <v>554</v>
      </c>
      <c r="AI34" s="1" t="s">
        <v>366</v>
      </c>
      <c r="AJ34" s="1">
        <v>4</v>
      </c>
    </row>
    <row r="35" spans="3:36" ht="43.5">
      <c r="C35" s="20" t="s">
        <v>1185</v>
      </c>
      <c r="D35" s="20" t="s">
        <v>393</v>
      </c>
      <c r="L35" s="1" t="str">
        <f t="shared" si="0"/>
        <v>HFC-1234ze</v>
      </c>
      <c r="M35" s="22" t="str">
        <f t="shared" si="1"/>
        <v>HFC-1234ze</v>
      </c>
      <c r="N35" s="1" t="str">
        <f t="shared" si="2"/>
        <v>II</v>
      </c>
      <c r="O35" s="1" t="str">
        <f t="shared" si="3"/>
        <v>1</v>
      </c>
      <c r="Q35" s="1" t="s">
        <v>617</v>
      </c>
      <c r="R35" s="1" t="s">
        <v>646</v>
      </c>
      <c r="T35" s="1" t="s">
        <v>367</v>
      </c>
      <c r="U35" s="23" t="s">
        <v>647</v>
      </c>
      <c r="V35" s="24" t="s">
        <v>648</v>
      </c>
      <c r="X35" s="25" t="s">
        <v>651</v>
      </c>
      <c r="Y35" s="26" t="s">
        <v>652</v>
      </c>
      <c r="Z35" s="1" t="s">
        <v>554</v>
      </c>
      <c r="AA35" s="1" t="s">
        <v>555</v>
      </c>
      <c r="AI35" s="1" t="s">
        <v>367</v>
      </c>
      <c r="AJ35" s="1">
        <v>7</v>
      </c>
    </row>
    <row r="36" spans="3:36" ht="43.5">
      <c r="C36" s="20" t="s">
        <v>1169</v>
      </c>
      <c r="D36" s="20" t="s">
        <v>394</v>
      </c>
      <c r="L36" s="1" t="str">
        <f t="shared" si="0"/>
        <v>HFC-1336mzz</v>
      </c>
      <c r="M36" s="22" t="str">
        <f t="shared" si="1"/>
        <v>HFC-1336mzz</v>
      </c>
      <c r="N36" s="1" t="str">
        <f t="shared" si="2"/>
        <v>II</v>
      </c>
      <c r="O36" s="1" t="str">
        <f t="shared" si="3"/>
        <v>1</v>
      </c>
      <c r="Q36" s="1" t="s">
        <v>617</v>
      </c>
      <c r="R36" s="1" t="s">
        <v>646</v>
      </c>
      <c r="T36" s="1" t="s">
        <v>368</v>
      </c>
      <c r="U36" s="23" t="s">
        <v>647</v>
      </c>
      <c r="V36" s="24" t="s">
        <v>648</v>
      </c>
      <c r="X36" s="25" t="s">
        <v>653</v>
      </c>
      <c r="Y36" s="26" t="s">
        <v>654</v>
      </c>
      <c r="Z36" s="1" t="s">
        <v>554</v>
      </c>
      <c r="AA36" s="1" t="s">
        <v>555</v>
      </c>
      <c r="AI36" s="1" t="s">
        <v>368</v>
      </c>
      <c r="AJ36" s="1">
        <v>9</v>
      </c>
    </row>
    <row r="37" spans="3:36" ht="43.5">
      <c r="C37" s="20" t="s">
        <v>355</v>
      </c>
      <c r="D37" s="20" t="s">
        <v>370</v>
      </c>
      <c r="L37" s="1" t="str">
        <f t="shared" si="0"/>
        <v>HCFC-1233zd</v>
      </c>
      <c r="M37" s="22" t="str">
        <f t="shared" si="1"/>
        <v>HCFC-1233zd</v>
      </c>
      <c r="N37" s="1" t="str">
        <f t="shared" si="2"/>
        <v>II</v>
      </c>
      <c r="O37" s="1" t="str">
        <f t="shared" si="3"/>
        <v>1</v>
      </c>
      <c r="Q37" s="1" t="s">
        <v>617</v>
      </c>
      <c r="R37" s="1" t="s">
        <v>646</v>
      </c>
      <c r="T37" s="1" t="s">
        <v>364</v>
      </c>
      <c r="U37" s="23" t="s">
        <v>647</v>
      </c>
      <c r="V37" s="24" t="s">
        <v>648</v>
      </c>
      <c r="X37" s="25" t="s">
        <v>655</v>
      </c>
      <c r="Y37" s="26" t="s">
        <v>656</v>
      </c>
      <c r="Z37" s="1" t="s">
        <v>554</v>
      </c>
      <c r="AA37" s="1" t="s">
        <v>554</v>
      </c>
      <c r="AI37" s="1" t="s">
        <v>364</v>
      </c>
      <c r="AJ37" s="1">
        <v>4.5</v>
      </c>
    </row>
    <row r="38" spans="3:36" ht="43.5">
      <c r="C38" s="20" t="s">
        <v>356</v>
      </c>
      <c r="D38" s="20" t="s">
        <v>407</v>
      </c>
      <c r="L38" s="1" t="str">
        <f t="shared" si="0"/>
        <v>HCFC-1233xf</v>
      </c>
      <c r="M38" s="22" t="str">
        <f t="shared" si="1"/>
        <v>HCFC-1233xf</v>
      </c>
      <c r="N38" s="1" t="str">
        <f t="shared" si="2"/>
        <v>II</v>
      </c>
      <c r="O38" s="1" t="str">
        <f t="shared" si="3"/>
        <v>1</v>
      </c>
      <c r="Q38" s="1" t="s">
        <v>617</v>
      </c>
      <c r="R38" s="1" t="s">
        <v>646</v>
      </c>
      <c r="T38" s="1" t="s">
        <v>363</v>
      </c>
      <c r="U38" s="23" t="s">
        <v>647</v>
      </c>
      <c r="V38" s="24" t="s">
        <v>648</v>
      </c>
      <c r="X38" s="25" t="s">
        <v>657</v>
      </c>
      <c r="Y38" s="26" t="s">
        <v>658</v>
      </c>
      <c r="Z38" s="1" t="s">
        <v>554</v>
      </c>
      <c r="AA38" s="1" t="s">
        <v>555</v>
      </c>
      <c r="AI38" s="1" t="s">
        <v>363</v>
      </c>
      <c r="AJ38" s="1">
        <v>1</v>
      </c>
    </row>
    <row r="39" spans="3:36" ht="29.5" thickBot="1">
      <c r="C39" s="20" t="s">
        <v>357</v>
      </c>
      <c r="D39" s="20" t="s">
        <v>395</v>
      </c>
      <c r="L39" s="1" t="str">
        <f t="shared" si="0"/>
        <v>HFE-125</v>
      </c>
      <c r="M39" s="22" t="str">
        <f t="shared" si="1"/>
        <v>HFE-125</v>
      </c>
      <c r="N39" s="1" t="str">
        <f t="shared" si="2"/>
        <v>II</v>
      </c>
      <c r="O39" s="1" t="str">
        <f t="shared" si="3"/>
        <v>2</v>
      </c>
      <c r="Q39" s="1" t="s">
        <v>617</v>
      </c>
      <c r="R39" s="1" t="s">
        <v>659</v>
      </c>
      <c r="S39" s="1" t="s">
        <v>371</v>
      </c>
      <c r="T39" s="1" t="s">
        <v>371</v>
      </c>
      <c r="U39" s="23" t="s">
        <v>647</v>
      </c>
      <c r="V39" s="24" t="s">
        <v>660</v>
      </c>
      <c r="X39" s="25" t="s">
        <v>661</v>
      </c>
      <c r="Y39" s="26" t="s">
        <v>662</v>
      </c>
      <c r="Z39" s="1" t="s">
        <v>554</v>
      </c>
      <c r="AA39" s="1" t="s">
        <v>554</v>
      </c>
      <c r="AI39" s="1" t="s">
        <v>371</v>
      </c>
      <c r="AJ39" s="1">
        <v>14900</v>
      </c>
    </row>
    <row r="40" spans="3:36" ht="29.5" thickTop="1">
      <c r="C40" s="20" t="s">
        <v>358</v>
      </c>
      <c r="D40" s="131"/>
      <c r="L40" s="1" t="str">
        <f t="shared" si="0"/>
        <v>HFE-134 (HG-00)</v>
      </c>
      <c r="M40" s="22" t="str">
        <f t="shared" si="1"/>
        <v>HFE-134 (HG-00)</v>
      </c>
      <c r="N40" s="1" t="str">
        <f t="shared" si="2"/>
        <v>II</v>
      </c>
      <c r="O40" s="1" t="str">
        <f t="shared" si="3"/>
        <v>2</v>
      </c>
      <c r="Q40" s="1" t="s">
        <v>617</v>
      </c>
      <c r="R40" s="1" t="s">
        <v>659</v>
      </c>
      <c r="S40" s="1" t="s">
        <v>372</v>
      </c>
      <c r="T40" s="1" t="s">
        <v>372</v>
      </c>
      <c r="U40" s="23" t="s">
        <v>647</v>
      </c>
      <c r="V40" s="24" t="s">
        <v>660</v>
      </c>
      <c r="X40" s="25" t="s">
        <v>663</v>
      </c>
      <c r="Y40" s="26" t="s">
        <v>664</v>
      </c>
      <c r="Z40" s="1" t="s">
        <v>554</v>
      </c>
      <c r="AA40" s="1" t="s">
        <v>554</v>
      </c>
      <c r="AI40" s="1" t="s">
        <v>372</v>
      </c>
      <c r="AJ40" s="1">
        <v>6320</v>
      </c>
    </row>
    <row r="41" spans="3:36" ht="29">
      <c r="C41" s="20" t="s">
        <v>359</v>
      </c>
      <c r="L41" s="1" t="str">
        <f t="shared" si="0"/>
        <v>HFE-143a</v>
      </c>
      <c r="M41" s="22" t="str">
        <f t="shared" si="1"/>
        <v>HFE-143a</v>
      </c>
      <c r="N41" s="1" t="str">
        <f t="shared" si="2"/>
        <v>II</v>
      </c>
      <c r="O41" s="1" t="str">
        <f t="shared" si="3"/>
        <v>2</v>
      </c>
      <c r="Q41" s="1" t="s">
        <v>617</v>
      </c>
      <c r="R41" s="1" t="s">
        <v>659</v>
      </c>
      <c r="S41" s="1" t="s">
        <v>373</v>
      </c>
      <c r="T41" s="1" t="s">
        <v>373</v>
      </c>
      <c r="U41" s="23" t="s">
        <v>647</v>
      </c>
      <c r="V41" s="24" t="s">
        <v>660</v>
      </c>
      <c r="X41" s="25" t="s">
        <v>665</v>
      </c>
      <c r="Y41" s="26" t="s">
        <v>666</v>
      </c>
      <c r="Z41" s="1" t="s">
        <v>554</v>
      </c>
      <c r="AA41" s="1" t="s">
        <v>555</v>
      </c>
      <c r="AI41" s="1" t="s">
        <v>373</v>
      </c>
      <c r="AJ41" s="1">
        <v>756</v>
      </c>
    </row>
    <row r="42" spans="3:36" ht="58">
      <c r="C42" s="20" t="s">
        <v>360</v>
      </c>
      <c r="L42" s="1" t="str">
        <f t="shared" si="0"/>
        <v>HCFE-235da2 (isofluorane)</v>
      </c>
      <c r="M42" s="22" t="str">
        <f t="shared" si="1"/>
        <v>HCFE-235da2 (isofluorane)</v>
      </c>
      <c r="N42" s="1" t="str">
        <f t="shared" si="2"/>
        <v>II</v>
      </c>
      <c r="O42" s="1" t="str">
        <f t="shared" si="3"/>
        <v>2</v>
      </c>
      <c r="Q42" s="1" t="s">
        <v>617</v>
      </c>
      <c r="R42" s="1" t="s">
        <v>659</v>
      </c>
      <c r="S42" s="1" t="s">
        <v>365</v>
      </c>
      <c r="T42" s="1" t="s">
        <v>365</v>
      </c>
      <c r="U42" s="23" t="s">
        <v>647</v>
      </c>
      <c r="V42" s="24" t="s">
        <v>660</v>
      </c>
      <c r="X42" s="25" t="s">
        <v>667</v>
      </c>
      <c r="Y42" s="26" t="s">
        <v>668</v>
      </c>
      <c r="Z42" s="1" t="s">
        <v>555</v>
      </c>
      <c r="AA42" s="1" t="s">
        <v>555</v>
      </c>
      <c r="AI42" s="1" t="s">
        <v>365</v>
      </c>
      <c r="AJ42" s="1">
        <v>350</v>
      </c>
    </row>
    <row r="43" spans="3:36" ht="29">
      <c r="C43" s="20"/>
      <c r="L43" s="1" t="str">
        <f t="shared" si="0"/>
        <v>HFE-245cb2</v>
      </c>
      <c r="M43" s="22" t="str">
        <f t="shared" si="1"/>
        <v>HFE-245cb2</v>
      </c>
      <c r="N43" s="1" t="str">
        <f t="shared" si="2"/>
        <v>II</v>
      </c>
      <c r="O43" s="1" t="str">
        <f t="shared" si="3"/>
        <v>2</v>
      </c>
      <c r="Q43" s="1" t="s">
        <v>617</v>
      </c>
      <c r="R43" s="1" t="s">
        <v>659</v>
      </c>
      <c r="S43" s="1" t="s">
        <v>378</v>
      </c>
      <c r="T43" s="1" t="s">
        <v>378</v>
      </c>
      <c r="U43" s="23" t="s">
        <v>647</v>
      </c>
      <c r="V43" s="24" t="s">
        <v>660</v>
      </c>
      <c r="X43" s="25" t="s">
        <v>669</v>
      </c>
      <c r="Y43" s="26" t="s">
        <v>670</v>
      </c>
      <c r="Z43" s="1" t="s">
        <v>554</v>
      </c>
      <c r="AA43" s="1" t="s">
        <v>555</v>
      </c>
      <c r="AI43" s="1" t="s">
        <v>378</v>
      </c>
      <c r="AJ43" s="1">
        <v>708</v>
      </c>
    </row>
    <row r="44" spans="3:36" ht="29">
      <c r="C44" s="20"/>
      <c r="L44" s="1" t="str">
        <f t="shared" si="0"/>
        <v>HFE-245fa2</v>
      </c>
      <c r="M44" s="22" t="str">
        <f t="shared" si="1"/>
        <v>HFE-245fa2</v>
      </c>
      <c r="N44" s="1" t="str">
        <f t="shared" si="2"/>
        <v>II</v>
      </c>
      <c r="O44" s="1" t="str">
        <f t="shared" si="3"/>
        <v>2</v>
      </c>
      <c r="Q44" s="1" t="s">
        <v>617</v>
      </c>
      <c r="R44" s="1" t="s">
        <v>659</v>
      </c>
      <c r="S44" s="1" t="s">
        <v>380</v>
      </c>
      <c r="T44" s="1" t="s">
        <v>380</v>
      </c>
      <c r="U44" s="23" t="s">
        <v>647</v>
      </c>
      <c r="V44" s="24" t="s">
        <v>660</v>
      </c>
      <c r="X44" s="25" t="s">
        <v>671</v>
      </c>
      <c r="Y44" s="26" t="s">
        <v>672</v>
      </c>
      <c r="Z44" s="1" t="s">
        <v>554</v>
      </c>
      <c r="AA44" s="1" t="s">
        <v>555</v>
      </c>
      <c r="AI44" s="1" t="s">
        <v>380</v>
      </c>
      <c r="AJ44" s="1">
        <v>659</v>
      </c>
    </row>
    <row r="45" spans="3:36" ht="29">
      <c r="C45" s="20"/>
      <c r="L45" s="1" t="str">
        <f t="shared" si="0"/>
        <v>HFE-254cb2</v>
      </c>
      <c r="M45" s="22" t="str">
        <f t="shared" si="1"/>
        <v>HFE-254cb2</v>
      </c>
      <c r="N45" s="1" t="str">
        <f t="shared" si="2"/>
        <v>II</v>
      </c>
      <c r="O45" s="1" t="str">
        <f t="shared" si="3"/>
        <v>2</v>
      </c>
      <c r="Q45" s="1" t="s">
        <v>617</v>
      </c>
      <c r="R45" s="1" t="s">
        <v>659</v>
      </c>
      <c r="S45" s="1" t="s">
        <v>381</v>
      </c>
      <c r="T45" s="1" t="s">
        <v>381</v>
      </c>
      <c r="U45" s="23" t="s">
        <v>647</v>
      </c>
      <c r="V45" s="24" t="s">
        <v>660</v>
      </c>
      <c r="X45" s="25" t="s">
        <v>673</v>
      </c>
      <c r="Y45" s="26" t="s">
        <v>674</v>
      </c>
      <c r="Z45" s="1" t="s">
        <v>554</v>
      </c>
      <c r="AA45" s="1" t="s">
        <v>555</v>
      </c>
      <c r="AI45" s="1" t="s">
        <v>381</v>
      </c>
      <c r="AJ45" s="1">
        <v>359</v>
      </c>
    </row>
    <row r="46" spans="3:36" ht="43.5">
      <c r="C46" s="20"/>
      <c r="L46" s="1" t="str">
        <f t="shared" si="0"/>
        <v>HFE-347 mcc3 (HFE-7000)</v>
      </c>
      <c r="M46" s="22" t="str">
        <f t="shared" si="1"/>
        <v>HFE-347 mcc3 (HFE-7000)</v>
      </c>
      <c r="N46" s="1" t="str">
        <f t="shared" si="2"/>
        <v>II</v>
      </c>
      <c r="O46" s="1" t="str">
        <f t="shared" si="3"/>
        <v>2</v>
      </c>
      <c r="Q46" s="1" t="s">
        <v>617</v>
      </c>
      <c r="R46" s="1" t="s">
        <v>659</v>
      </c>
      <c r="S46" s="1" t="s">
        <v>386</v>
      </c>
      <c r="T46" s="1" t="s">
        <v>386</v>
      </c>
      <c r="U46" s="23" t="s">
        <v>647</v>
      </c>
      <c r="V46" s="24" t="s">
        <v>660</v>
      </c>
      <c r="X46" s="25" t="s">
        <v>675</v>
      </c>
      <c r="Y46" s="26" t="s">
        <v>676</v>
      </c>
      <c r="Z46" s="1" t="s">
        <v>554</v>
      </c>
      <c r="AA46" s="1" t="s">
        <v>555</v>
      </c>
      <c r="AI46" s="1" t="s">
        <v>386</v>
      </c>
      <c r="AJ46" s="1">
        <v>575</v>
      </c>
    </row>
    <row r="47" spans="3:36" ht="29">
      <c r="C47" s="20"/>
      <c r="L47" s="1" t="str">
        <f t="shared" si="0"/>
        <v>HFE-347pcf2</v>
      </c>
      <c r="M47" s="22" t="str">
        <f t="shared" si="1"/>
        <v>HFE-347pcf2</v>
      </c>
      <c r="N47" s="1" t="str">
        <f t="shared" si="2"/>
        <v>II</v>
      </c>
      <c r="O47" s="1" t="str">
        <f t="shared" si="3"/>
        <v>2</v>
      </c>
      <c r="Q47" s="1" t="s">
        <v>617</v>
      </c>
      <c r="R47" s="1" t="s">
        <v>659</v>
      </c>
      <c r="S47" s="1" t="s">
        <v>389</v>
      </c>
      <c r="T47" s="1" t="s">
        <v>389</v>
      </c>
      <c r="U47" s="23" t="s">
        <v>647</v>
      </c>
      <c r="V47" s="24" t="s">
        <v>660</v>
      </c>
      <c r="X47" s="25" t="s">
        <v>677</v>
      </c>
      <c r="Y47" s="26" t="s">
        <v>678</v>
      </c>
      <c r="Z47" s="1" t="s">
        <v>554</v>
      </c>
      <c r="AA47" s="1" t="s">
        <v>555</v>
      </c>
      <c r="AI47" s="1" t="s">
        <v>389</v>
      </c>
      <c r="AJ47" s="1">
        <v>580</v>
      </c>
    </row>
    <row r="48" spans="3:36" ht="29">
      <c r="C48" s="20"/>
      <c r="L48" s="1" t="str">
        <f t="shared" si="0"/>
        <v>HFE-356pcc3</v>
      </c>
      <c r="M48" s="22" t="str">
        <f t="shared" si="1"/>
        <v>HFE-356pcc3</v>
      </c>
      <c r="N48" s="1" t="str">
        <f t="shared" si="2"/>
        <v>II</v>
      </c>
      <c r="O48" s="1" t="str">
        <f t="shared" si="3"/>
        <v>2</v>
      </c>
      <c r="Q48" s="1" t="s">
        <v>617</v>
      </c>
      <c r="R48" s="1" t="s">
        <v>659</v>
      </c>
      <c r="S48" s="1" t="s">
        <v>392</v>
      </c>
      <c r="T48" s="1" t="s">
        <v>392</v>
      </c>
      <c r="U48" s="23" t="s">
        <v>647</v>
      </c>
      <c r="V48" s="24" t="s">
        <v>660</v>
      </c>
      <c r="X48" s="25" t="s">
        <v>679</v>
      </c>
      <c r="Y48" s="26" t="s">
        <v>680</v>
      </c>
      <c r="Z48" s="1" t="s">
        <v>554</v>
      </c>
      <c r="AA48" s="1" t="s">
        <v>555</v>
      </c>
      <c r="AI48" s="1" t="s">
        <v>392</v>
      </c>
      <c r="AJ48" s="1">
        <v>110</v>
      </c>
    </row>
    <row r="49" spans="3:36" ht="43.5">
      <c r="C49" s="20"/>
      <c r="L49" s="1" t="str">
        <f t="shared" si="0"/>
        <v>HFE-449sl (HFE-7100)</v>
      </c>
      <c r="M49" s="22" t="str">
        <f t="shared" si="1"/>
        <v>HFE-449sl (HFE-7100)</v>
      </c>
      <c r="N49" s="1" t="str">
        <f t="shared" si="2"/>
        <v>II</v>
      </c>
      <c r="O49" s="1" t="str">
        <f t="shared" si="3"/>
        <v>2</v>
      </c>
      <c r="Q49" s="1" t="s">
        <v>617</v>
      </c>
      <c r="R49" s="1" t="s">
        <v>659</v>
      </c>
      <c r="S49" s="1" t="s">
        <v>397</v>
      </c>
      <c r="T49" s="1" t="s">
        <v>397</v>
      </c>
      <c r="U49" s="23" t="s">
        <v>647</v>
      </c>
      <c r="V49" s="24" t="s">
        <v>660</v>
      </c>
      <c r="X49" s="25" t="s">
        <v>681</v>
      </c>
      <c r="Y49" s="26" t="s">
        <v>682</v>
      </c>
      <c r="Z49" s="1" t="s">
        <v>554</v>
      </c>
      <c r="AA49" s="1" t="s">
        <v>554</v>
      </c>
      <c r="AI49" s="1" t="s">
        <v>397</v>
      </c>
      <c r="AJ49" s="1">
        <v>297</v>
      </c>
    </row>
    <row r="50" spans="3:36" ht="58">
      <c r="C50" s="20"/>
      <c r="L50" s="1" t="str">
        <f t="shared" si="0"/>
        <v>HFE-569sf2 (HFE-7200)</v>
      </c>
      <c r="M50" s="22" t="str">
        <f t="shared" si="1"/>
        <v>HFE-569sf2 (HFE-7200)</v>
      </c>
      <c r="N50" s="1" t="str">
        <f t="shared" si="2"/>
        <v>II</v>
      </c>
      <c r="O50" s="1" t="str">
        <f t="shared" si="3"/>
        <v>2</v>
      </c>
      <c r="Q50" s="1" t="s">
        <v>617</v>
      </c>
      <c r="R50" s="1" t="s">
        <v>659</v>
      </c>
      <c r="S50" s="1" t="s">
        <v>398</v>
      </c>
      <c r="T50" s="1" t="s">
        <v>398</v>
      </c>
      <c r="U50" s="23" t="s">
        <v>647</v>
      </c>
      <c r="V50" s="24" t="s">
        <v>660</v>
      </c>
      <c r="X50" s="25" t="s">
        <v>683</v>
      </c>
      <c r="Y50" s="26" t="s">
        <v>684</v>
      </c>
      <c r="Z50" s="1" t="s">
        <v>554</v>
      </c>
      <c r="AA50" s="1" t="s">
        <v>555</v>
      </c>
      <c r="AI50" s="1" t="s">
        <v>398</v>
      </c>
      <c r="AJ50" s="1">
        <v>59</v>
      </c>
    </row>
    <row r="51" spans="3:36" ht="72.5">
      <c r="C51" s="20"/>
      <c r="L51" s="1" t="str">
        <f t="shared" si="0"/>
        <v>HFE-43-10pccc124 (H-Galden 1040x) HG-11</v>
      </c>
      <c r="M51" s="22" t="str">
        <f t="shared" si="1"/>
        <v>HFE-43-10pccc124 (H-Galden 1040x) HG-11</v>
      </c>
      <c r="N51" s="1" t="str">
        <f t="shared" si="2"/>
        <v>II</v>
      </c>
      <c r="O51" s="1" t="str">
        <f t="shared" si="3"/>
        <v>2</v>
      </c>
      <c r="Q51" s="1" t="s">
        <v>617</v>
      </c>
      <c r="R51" s="1" t="s">
        <v>659</v>
      </c>
      <c r="S51" s="1" t="s">
        <v>396</v>
      </c>
      <c r="T51" s="1" t="s">
        <v>396</v>
      </c>
      <c r="U51" s="23" t="s">
        <v>647</v>
      </c>
      <c r="V51" s="24" t="s">
        <v>660</v>
      </c>
      <c r="X51" s="25" t="s">
        <v>685</v>
      </c>
      <c r="Y51" s="26" t="s">
        <v>686</v>
      </c>
      <c r="Z51" s="1" t="s">
        <v>554</v>
      </c>
      <c r="AA51" s="1" t="s">
        <v>555</v>
      </c>
      <c r="AI51" s="1" t="s">
        <v>396</v>
      </c>
      <c r="AJ51" s="1">
        <v>1870</v>
      </c>
    </row>
    <row r="52" spans="3:36" ht="43.5">
      <c r="C52" s="20"/>
      <c r="L52" s="1" t="str">
        <f t="shared" si="0"/>
        <v>HFE-236ca12 (HG-10)</v>
      </c>
      <c r="M52" s="22" t="str">
        <f t="shared" si="1"/>
        <v>HFE-236ca12 (HG-10)</v>
      </c>
      <c r="N52" s="1" t="str">
        <f t="shared" si="2"/>
        <v>II</v>
      </c>
      <c r="O52" s="1" t="str">
        <f t="shared" si="3"/>
        <v>2</v>
      </c>
      <c r="Q52" s="1" t="s">
        <v>617</v>
      </c>
      <c r="R52" s="1" t="s">
        <v>659</v>
      </c>
      <c r="S52" s="1" t="s">
        <v>375</v>
      </c>
      <c r="T52" s="1" t="s">
        <v>375</v>
      </c>
      <c r="U52" s="23" t="s">
        <v>647</v>
      </c>
      <c r="V52" s="24" t="s">
        <v>660</v>
      </c>
      <c r="X52" s="25" t="s">
        <v>687</v>
      </c>
      <c r="Y52" s="26" t="s">
        <v>688</v>
      </c>
      <c r="Z52" s="1" t="s">
        <v>554</v>
      </c>
      <c r="AA52" s="1" t="s">
        <v>555</v>
      </c>
      <c r="AI52" s="1" t="s">
        <v>375</v>
      </c>
      <c r="AJ52" s="1">
        <v>2800</v>
      </c>
    </row>
    <row r="53" spans="3:36" ht="43.5">
      <c r="C53" s="20"/>
      <c r="L53" s="1" t="str">
        <f t="shared" si="0"/>
        <v>HFE-338pcc13 (HG-01)</v>
      </c>
      <c r="M53" s="22" t="str">
        <f t="shared" si="1"/>
        <v>HFE-338pcc13 (HG-01)</v>
      </c>
      <c r="N53" s="1" t="str">
        <f t="shared" si="2"/>
        <v>II</v>
      </c>
      <c r="O53" s="1" t="str">
        <f t="shared" si="3"/>
        <v>2</v>
      </c>
      <c r="Q53" s="1" t="s">
        <v>617</v>
      </c>
      <c r="R53" s="1" t="s">
        <v>659</v>
      </c>
      <c r="S53" s="1" t="s">
        <v>385</v>
      </c>
      <c r="T53" s="1" t="s">
        <v>385</v>
      </c>
      <c r="U53" s="23" t="s">
        <v>647</v>
      </c>
      <c r="V53" s="24" t="s">
        <v>660</v>
      </c>
      <c r="X53" s="25" t="s">
        <v>689</v>
      </c>
      <c r="Y53" s="26" t="s">
        <v>690</v>
      </c>
      <c r="Z53" s="1" t="s">
        <v>554</v>
      </c>
      <c r="AA53" s="1" t="s">
        <v>555</v>
      </c>
      <c r="AI53" s="1" t="s">
        <v>385</v>
      </c>
      <c r="AJ53" s="1">
        <v>1500</v>
      </c>
    </row>
    <row r="54" spans="3:36" ht="29">
      <c r="C54" s="20"/>
      <c r="L54" s="1" t="str">
        <f t="shared" si="0"/>
        <v>HFE-347mmy1</v>
      </c>
      <c r="M54" s="22" t="str">
        <f t="shared" si="1"/>
        <v>HFE-347mmy1</v>
      </c>
      <c r="N54" s="1" t="str">
        <f t="shared" si="2"/>
        <v>II</v>
      </c>
      <c r="O54" s="1" t="str">
        <f t="shared" si="3"/>
        <v>2</v>
      </c>
      <c r="Q54" s="1" t="s">
        <v>617</v>
      </c>
      <c r="R54" s="1" t="s">
        <v>659</v>
      </c>
      <c r="S54" s="1" t="s">
        <v>388</v>
      </c>
      <c r="T54" s="1" t="s">
        <v>388</v>
      </c>
      <c r="U54" s="23" t="s">
        <v>647</v>
      </c>
      <c r="V54" s="24" t="s">
        <v>660</v>
      </c>
      <c r="X54" s="28" t="s">
        <v>691</v>
      </c>
      <c r="Y54" s="29" t="s">
        <v>692</v>
      </c>
      <c r="Z54" s="1" t="s">
        <v>554</v>
      </c>
      <c r="AA54" s="1" t="s">
        <v>555</v>
      </c>
      <c r="AI54" s="1" t="s">
        <v>388</v>
      </c>
      <c r="AJ54" s="1">
        <v>343</v>
      </c>
    </row>
    <row r="55" spans="3:36" ht="58">
      <c r="C55" s="20"/>
      <c r="L55" s="1" t="str">
        <f t="shared" si="0"/>
        <v>2,2,3,3,3-pentafluoropropanol</v>
      </c>
      <c r="M55" s="22" t="str">
        <f t="shared" si="1"/>
        <v>2,2,3,3,3-pentafluoropropanol</v>
      </c>
      <c r="N55" s="1" t="str">
        <f t="shared" si="2"/>
        <v>II</v>
      </c>
      <c r="O55" s="1" t="str">
        <f t="shared" si="3"/>
        <v>2</v>
      </c>
      <c r="Q55" s="1" t="s">
        <v>617</v>
      </c>
      <c r="R55" s="1" t="s">
        <v>659</v>
      </c>
      <c r="S55" s="1" t="s">
        <v>361</v>
      </c>
      <c r="T55" s="1" t="s">
        <v>361</v>
      </c>
      <c r="U55" s="23" t="s">
        <v>647</v>
      </c>
      <c r="V55" s="24" t="s">
        <v>660</v>
      </c>
      <c r="X55" s="28" t="s">
        <v>693</v>
      </c>
      <c r="Y55" s="29" t="s">
        <v>694</v>
      </c>
      <c r="Z55" s="1" t="s">
        <v>554</v>
      </c>
      <c r="AA55" s="1" t="s">
        <v>554</v>
      </c>
      <c r="AI55" s="1" t="s">
        <v>361</v>
      </c>
      <c r="AJ55" s="1">
        <v>42</v>
      </c>
    </row>
    <row r="56" spans="3:36" ht="43.5">
      <c r="C56" s="20"/>
      <c r="L56" s="1" t="str">
        <f t="shared" si="0"/>
        <v>bis(trifluoromethyl)-methanol</v>
      </c>
      <c r="M56" s="22" t="str">
        <f t="shared" si="1"/>
        <v>bis(trifluoromethyl)-methanol</v>
      </c>
      <c r="N56" s="1" t="str">
        <f t="shared" si="2"/>
        <v>II</v>
      </c>
      <c r="O56" s="1" t="str">
        <f t="shared" si="3"/>
        <v>2</v>
      </c>
      <c r="Q56" s="1" t="s">
        <v>617</v>
      </c>
      <c r="R56" s="1" t="s">
        <v>659</v>
      </c>
      <c r="S56" s="1" t="s">
        <v>362</v>
      </c>
      <c r="T56" s="1" t="s">
        <v>362</v>
      </c>
      <c r="U56" s="23" t="s">
        <v>647</v>
      </c>
      <c r="V56" s="24" t="s">
        <v>660</v>
      </c>
      <c r="X56" s="28" t="s">
        <v>695</v>
      </c>
      <c r="Y56" s="29" t="s">
        <v>696</v>
      </c>
      <c r="Z56" s="1" t="s">
        <v>554</v>
      </c>
      <c r="AA56" s="1" t="s">
        <v>554</v>
      </c>
      <c r="AI56" s="1" t="s">
        <v>362</v>
      </c>
      <c r="AJ56" s="1">
        <v>195</v>
      </c>
    </row>
    <row r="57" spans="3:36" ht="29">
      <c r="C57" s="20"/>
      <c r="L57" s="1" t="str">
        <f t="shared" si="0"/>
        <v>HFE-227ea</v>
      </c>
      <c r="M57" s="22" t="str">
        <f t="shared" si="1"/>
        <v>HFE-227ea</v>
      </c>
      <c r="N57" s="1" t="str">
        <f t="shared" si="2"/>
        <v>II</v>
      </c>
      <c r="O57" s="1" t="str">
        <f t="shared" si="3"/>
        <v>2</v>
      </c>
      <c r="Q57" s="1" t="s">
        <v>617</v>
      </c>
      <c r="R57" s="1" t="s">
        <v>659</v>
      </c>
      <c r="S57" s="1" t="s">
        <v>374</v>
      </c>
      <c r="T57" s="1" t="s">
        <v>374</v>
      </c>
      <c r="U57" s="23" t="s">
        <v>647</v>
      </c>
      <c r="V57" s="24" t="s">
        <v>660</v>
      </c>
      <c r="X57" s="28" t="s">
        <v>697</v>
      </c>
      <c r="Y57" s="29" t="s">
        <v>698</v>
      </c>
      <c r="Z57" s="1" t="s">
        <v>554</v>
      </c>
      <c r="AA57" s="1" t="s">
        <v>554</v>
      </c>
      <c r="AI57" s="1" t="s">
        <v>374</v>
      </c>
      <c r="AJ57" s="1">
        <v>1540</v>
      </c>
    </row>
    <row r="58" spans="3:36" ht="58">
      <c r="C58" s="20"/>
      <c r="L58" s="1" t="str">
        <f t="shared" si="0"/>
        <v>HFE-236ea2 (desfluoran)</v>
      </c>
      <c r="M58" s="22" t="str">
        <f t="shared" si="1"/>
        <v>HFE-236ea2 (desfluoran)</v>
      </c>
      <c r="N58" s="1" t="str">
        <f t="shared" si="2"/>
        <v>II</v>
      </c>
      <c r="O58" s="1" t="str">
        <f t="shared" si="3"/>
        <v>2</v>
      </c>
      <c r="Q58" s="1" t="s">
        <v>617</v>
      </c>
      <c r="R58" s="1" t="s">
        <v>659</v>
      </c>
      <c r="S58" s="1" t="s">
        <v>376</v>
      </c>
      <c r="T58" s="1" t="s">
        <v>376</v>
      </c>
      <c r="U58" s="23" t="s">
        <v>647</v>
      </c>
      <c r="V58" s="24" t="s">
        <v>660</v>
      </c>
      <c r="X58" s="28" t="s">
        <v>699</v>
      </c>
      <c r="Y58" s="29" t="s">
        <v>700</v>
      </c>
      <c r="Z58" s="1" t="s">
        <v>554</v>
      </c>
      <c r="AA58" s="1" t="s">
        <v>555</v>
      </c>
      <c r="AI58" s="1" t="s">
        <v>376</v>
      </c>
      <c r="AJ58" s="1">
        <v>989</v>
      </c>
    </row>
    <row r="59" spans="3:36" ht="29">
      <c r="C59" s="20"/>
      <c r="L59" s="1" t="str">
        <f t="shared" si="0"/>
        <v>HFE-236fa</v>
      </c>
      <c r="M59" s="22" t="str">
        <f t="shared" si="1"/>
        <v>HFE-236fa</v>
      </c>
      <c r="N59" s="1" t="str">
        <f t="shared" si="2"/>
        <v>II</v>
      </c>
      <c r="O59" s="1" t="str">
        <f t="shared" si="3"/>
        <v>2</v>
      </c>
      <c r="Q59" s="1" t="s">
        <v>617</v>
      </c>
      <c r="R59" s="1" t="s">
        <v>659</v>
      </c>
      <c r="S59" s="1" t="s">
        <v>377</v>
      </c>
      <c r="T59" s="1" t="s">
        <v>377</v>
      </c>
      <c r="U59" s="23" t="s">
        <v>647</v>
      </c>
      <c r="V59" s="24" t="s">
        <v>660</v>
      </c>
      <c r="X59" s="28" t="s">
        <v>701</v>
      </c>
      <c r="Y59" s="29" t="s">
        <v>702</v>
      </c>
      <c r="Z59" s="1" t="s">
        <v>554</v>
      </c>
      <c r="AA59" s="1" t="s">
        <v>555</v>
      </c>
      <c r="AI59" s="1" t="s">
        <v>377</v>
      </c>
      <c r="AJ59" s="1">
        <v>487</v>
      </c>
    </row>
    <row r="60" spans="3:36" ht="29">
      <c r="C60" s="20"/>
      <c r="L60" s="1" t="str">
        <f t="shared" si="0"/>
        <v>HFE-245fa1</v>
      </c>
      <c r="M60" s="22" t="str">
        <f t="shared" si="1"/>
        <v>HFE-245fa1</v>
      </c>
      <c r="N60" s="1" t="str">
        <f t="shared" si="2"/>
        <v>II</v>
      </c>
      <c r="O60" s="1" t="str">
        <f t="shared" si="3"/>
        <v>2</v>
      </c>
      <c r="Q60" s="1" t="s">
        <v>617</v>
      </c>
      <c r="R60" s="1" t="s">
        <v>659</v>
      </c>
      <c r="S60" s="1" t="s">
        <v>379</v>
      </c>
      <c r="T60" s="1" t="s">
        <v>379</v>
      </c>
      <c r="U60" s="23" t="s">
        <v>647</v>
      </c>
      <c r="V60" s="24" t="s">
        <v>660</v>
      </c>
      <c r="X60" s="28" t="s">
        <v>703</v>
      </c>
      <c r="Y60" s="29" t="s">
        <v>704</v>
      </c>
      <c r="Z60" s="1" t="s">
        <v>554</v>
      </c>
      <c r="AA60" s="1" t="s">
        <v>555</v>
      </c>
      <c r="AI60" s="1" t="s">
        <v>379</v>
      </c>
      <c r="AJ60" s="1">
        <v>286</v>
      </c>
    </row>
    <row r="61" spans="3:36" ht="29">
      <c r="C61" s="20"/>
      <c r="L61" s="1" t="str">
        <f t="shared" si="0"/>
        <v>HFE 263fb2</v>
      </c>
      <c r="M61" s="22" t="str">
        <f t="shared" si="1"/>
        <v>HFE 263fb2</v>
      </c>
      <c r="N61" s="1" t="str">
        <f t="shared" si="2"/>
        <v>II</v>
      </c>
      <c r="O61" s="1" t="str">
        <f t="shared" si="3"/>
        <v>2</v>
      </c>
      <c r="Q61" s="1" t="s">
        <v>617</v>
      </c>
      <c r="R61" s="1" t="s">
        <v>659</v>
      </c>
      <c r="S61" s="1" t="s">
        <v>369</v>
      </c>
      <c r="T61" s="1" t="s">
        <v>369</v>
      </c>
      <c r="U61" s="23" t="s">
        <v>647</v>
      </c>
      <c r="V61" s="24" t="s">
        <v>660</v>
      </c>
      <c r="X61" s="28" t="s">
        <v>705</v>
      </c>
      <c r="Y61" s="29" t="s">
        <v>706</v>
      </c>
      <c r="Z61" s="1" t="s">
        <v>554</v>
      </c>
      <c r="AA61" s="1" t="s">
        <v>555</v>
      </c>
      <c r="AI61" s="1" t="s">
        <v>369</v>
      </c>
      <c r="AJ61" s="1">
        <v>11</v>
      </c>
    </row>
    <row r="62" spans="3:36" ht="29">
      <c r="C62" s="20"/>
      <c r="L62" s="1" t="str">
        <f t="shared" si="0"/>
        <v>HFE-329 mcc2</v>
      </c>
      <c r="M62" s="22" t="str">
        <f t="shared" si="1"/>
        <v>HFE-329 mcc2</v>
      </c>
      <c r="N62" s="1" t="str">
        <f t="shared" si="2"/>
        <v>II</v>
      </c>
      <c r="O62" s="1" t="str">
        <f t="shared" si="3"/>
        <v>2</v>
      </c>
      <c r="Q62" s="1" t="s">
        <v>617</v>
      </c>
      <c r="R62" s="1" t="s">
        <v>659</v>
      </c>
      <c r="S62" s="1" t="s">
        <v>382</v>
      </c>
      <c r="T62" s="1" t="s">
        <v>382</v>
      </c>
      <c r="U62" s="23" t="s">
        <v>647</v>
      </c>
      <c r="V62" s="24" t="s">
        <v>660</v>
      </c>
      <c r="X62" s="28" t="s">
        <v>707</v>
      </c>
      <c r="Y62" s="29" t="s">
        <v>708</v>
      </c>
      <c r="Z62" s="1" t="s">
        <v>554</v>
      </c>
      <c r="AA62" s="1" t="s">
        <v>555</v>
      </c>
      <c r="AI62" s="1" t="s">
        <v>382</v>
      </c>
      <c r="AJ62" s="1">
        <v>919</v>
      </c>
    </row>
    <row r="63" spans="3:36" ht="29">
      <c r="C63" s="20"/>
      <c r="L63" s="1" t="str">
        <f t="shared" si="0"/>
        <v>HFE-338 mcf2</v>
      </c>
      <c r="M63" s="22" t="str">
        <f t="shared" si="1"/>
        <v>HFE-338 mcf2</v>
      </c>
      <c r="N63" s="1" t="str">
        <f t="shared" si="2"/>
        <v>II</v>
      </c>
      <c r="O63" s="1" t="str">
        <f t="shared" si="3"/>
        <v>2</v>
      </c>
      <c r="Q63" s="1" t="s">
        <v>617</v>
      </c>
      <c r="R63" s="1" t="s">
        <v>659</v>
      </c>
      <c r="S63" s="1" t="s">
        <v>383</v>
      </c>
      <c r="T63" s="1" t="s">
        <v>383</v>
      </c>
      <c r="U63" s="23" t="s">
        <v>647</v>
      </c>
      <c r="V63" s="24" t="s">
        <v>660</v>
      </c>
      <c r="X63" s="28" t="s">
        <v>709</v>
      </c>
      <c r="Y63" s="29" t="s">
        <v>710</v>
      </c>
      <c r="Z63" s="1" t="s">
        <v>554</v>
      </c>
      <c r="AA63" s="1" t="s">
        <v>555</v>
      </c>
      <c r="AI63" s="1" t="s">
        <v>383</v>
      </c>
      <c r="AJ63" s="1">
        <v>552</v>
      </c>
    </row>
    <row r="64" spans="3:36" ht="29">
      <c r="C64" s="20"/>
      <c r="L64" s="1" t="str">
        <f t="shared" si="0"/>
        <v>HFE-338mmz1</v>
      </c>
      <c r="M64" s="22" t="str">
        <f t="shared" si="1"/>
        <v>HFE-338mmz1</v>
      </c>
      <c r="N64" s="1" t="str">
        <f t="shared" si="2"/>
        <v>II</v>
      </c>
      <c r="O64" s="1" t="str">
        <f t="shared" si="3"/>
        <v>2</v>
      </c>
      <c r="Q64" s="1" t="s">
        <v>617</v>
      </c>
      <c r="R64" s="1" t="s">
        <v>659</v>
      </c>
      <c r="S64" s="1" t="s">
        <v>384</v>
      </c>
      <c r="T64" s="1" t="s">
        <v>384</v>
      </c>
      <c r="U64" s="23" t="s">
        <v>647</v>
      </c>
      <c r="V64" s="24" t="s">
        <v>660</v>
      </c>
      <c r="X64" s="28" t="s">
        <v>711</v>
      </c>
      <c r="Y64" s="29" t="s">
        <v>712</v>
      </c>
      <c r="Z64" s="1" t="s">
        <v>554</v>
      </c>
      <c r="AA64" s="1" t="s">
        <v>555</v>
      </c>
      <c r="AI64" s="1" t="s">
        <v>384</v>
      </c>
      <c r="AJ64" s="1">
        <v>380</v>
      </c>
    </row>
    <row r="65" spans="3:36" ht="29">
      <c r="C65" s="20"/>
      <c r="L65" s="1" t="str">
        <f t="shared" si="0"/>
        <v>HFE-347 mcf2</v>
      </c>
      <c r="M65" s="22" t="str">
        <f t="shared" si="1"/>
        <v>HFE-347 mcf2</v>
      </c>
      <c r="N65" s="1" t="str">
        <f t="shared" si="2"/>
        <v>II</v>
      </c>
      <c r="O65" s="1" t="str">
        <f t="shared" si="3"/>
        <v>2</v>
      </c>
      <c r="Q65" s="1" t="s">
        <v>617</v>
      </c>
      <c r="R65" s="1" t="s">
        <v>659</v>
      </c>
      <c r="S65" s="1" t="s">
        <v>387</v>
      </c>
      <c r="T65" s="1" t="s">
        <v>387</v>
      </c>
      <c r="U65" s="23" t="s">
        <v>647</v>
      </c>
      <c r="V65" s="24" t="s">
        <v>660</v>
      </c>
      <c r="X65" s="28" t="s">
        <v>713</v>
      </c>
      <c r="Y65" s="29" t="s">
        <v>714</v>
      </c>
      <c r="Z65" s="1" t="s">
        <v>555</v>
      </c>
      <c r="AA65" s="1" t="s">
        <v>555</v>
      </c>
      <c r="AI65" s="1" t="s">
        <v>387</v>
      </c>
      <c r="AJ65" s="1">
        <v>374</v>
      </c>
    </row>
    <row r="66" spans="3:36" ht="29">
      <c r="C66" s="20"/>
      <c r="L66" s="1" t="str">
        <f t="shared" si="0"/>
        <v>HFE-356 mec3</v>
      </c>
      <c r="M66" s="22" t="str">
        <f t="shared" si="1"/>
        <v>HFE-356 mec3</v>
      </c>
      <c r="N66" s="1" t="str">
        <f t="shared" si="2"/>
        <v>II</v>
      </c>
      <c r="O66" s="1" t="str">
        <f t="shared" si="3"/>
        <v>2</v>
      </c>
      <c r="Q66" s="1" t="s">
        <v>617</v>
      </c>
      <c r="R66" s="1" t="s">
        <v>659</v>
      </c>
      <c r="S66" s="1" t="s">
        <v>390</v>
      </c>
      <c r="T66" s="1" t="s">
        <v>390</v>
      </c>
      <c r="U66" s="23" t="s">
        <v>647</v>
      </c>
      <c r="V66" s="24" t="s">
        <v>660</v>
      </c>
      <c r="X66" s="28" t="s">
        <v>715</v>
      </c>
      <c r="Y66" s="29" t="s">
        <v>716</v>
      </c>
      <c r="Z66" s="1" t="s">
        <v>554</v>
      </c>
      <c r="AA66" s="1" t="s">
        <v>555</v>
      </c>
      <c r="AI66" s="1" t="s">
        <v>390</v>
      </c>
      <c r="AJ66" s="1">
        <v>101</v>
      </c>
    </row>
    <row r="67" spans="3:36" ht="29">
      <c r="C67" s="20"/>
      <c r="L67" s="1" t="str">
        <f t="shared" si="0"/>
        <v>HFE-356mm1</v>
      </c>
      <c r="M67" s="22" t="str">
        <f t="shared" si="1"/>
        <v>HFE-356mm1</v>
      </c>
      <c r="N67" s="1" t="str">
        <f t="shared" si="2"/>
        <v>II</v>
      </c>
      <c r="O67" s="1" t="str">
        <f t="shared" si="3"/>
        <v>2</v>
      </c>
      <c r="Q67" s="1" t="s">
        <v>617</v>
      </c>
      <c r="R67" s="1" t="s">
        <v>659</v>
      </c>
      <c r="S67" s="1" t="s">
        <v>391</v>
      </c>
      <c r="T67" s="1" t="s">
        <v>391</v>
      </c>
      <c r="U67" s="23" t="s">
        <v>647</v>
      </c>
      <c r="V67" s="24" t="s">
        <v>660</v>
      </c>
      <c r="X67" s="28" t="s">
        <v>717</v>
      </c>
      <c r="Y67" s="29" t="s">
        <v>718</v>
      </c>
      <c r="Z67" s="1" t="s">
        <v>554</v>
      </c>
      <c r="AA67" s="1" t="s">
        <v>554</v>
      </c>
      <c r="AI67" s="1" t="s">
        <v>391</v>
      </c>
      <c r="AJ67" s="1">
        <v>27</v>
      </c>
    </row>
    <row r="68" spans="3:36" ht="29">
      <c r="C68" s="20"/>
      <c r="L68" s="1" t="str">
        <f t="shared" si="0"/>
        <v>HFE-356pcf2</v>
      </c>
      <c r="M68" s="22" t="str">
        <f t="shared" si="1"/>
        <v>HFE-356pcf2</v>
      </c>
      <c r="N68" s="1" t="str">
        <f t="shared" si="2"/>
        <v>II</v>
      </c>
      <c r="O68" s="1" t="str">
        <f t="shared" si="3"/>
        <v>2</v>
      </c>
      <c r="Q68" s="1" t="s">
        <v>617</v>
      </c>
      <c r="R68" s="1" t="s">
        <v>659</v>
      </c>
      <c r="S68" s="1" t="s">
        <v>393</v>
      </c>
      <c r="T68" s="1" t="s">
        <v>393</v>
      </c>
      <c r="U68" s="23" t="s">
        <v>647</v>
      </c>
      <c r="V68" s="24" t="s">
        <v>660</v>
      </c>
      <c r="X68" s="28" t="s">
        <v>719</v>
      </c>
      <c r="Y68" s="29" t="s">
        <v>720</v>
      </c>
      <c r="Z68" s="1" t="s">
        <v>555</v>
      </c>
      <c r="AA68" s="1" t="s">
        <v>555</v>
      </c>
      <c r="AI68" s="1" t="s">
        <v>393</v>
      </c>
      <c r="AJ68" s="1">
        <v>265</v>
      </c>
    </row>
    <row r="69" spans="3:36" ht="29">
      <c r="C69" s="20"/>
      <c r="L69" s="1" t="str">
        <f t="shared" si="0"/>
        <v>HFE-356pcf3</v>
      </c>
      <c r="M69" s="22" t="str">
        <f t="shared" si="1"/>
        <v>HFE-356pcf3</v>
      </c>
      <c r="N69" s="1" t="str">
        <f t="shared" si="2"/>
        <v>II</v>
      </c>
      <c r="O69" s="1" t="str">
        <f t="shared" si="3"/>
        <v>2</v>
      </c>
      <c r="Q69" s="1" t="s">
        <v>617</v>
      </c>
      <c r="R69" s="1" t="s">
        <v>659</v>
      </c>
      <c r="S69" s="1" t="s">
        <v>394</v>
      </c>
      <c r="T69" s="1" t="s">
        <v>394</v>
      </c>
      <c r="U69" s="23" t="s">
        <v>647</v>
      </c>
      <c r="V69" s="24" t="s">
        <v>660</v>
      </c>
      <c r="X69" s="28" t="s">
        <v>721</v>
      </c>
      <c r="Y69" s="29" t="s">
        <v>722</v>
      </c>
      <c r="Z69" s="1" t="s">
        <v>555</v>
      </c>
      <c r="AA69" s="1" t="s">
        <v>555</v>
      </c>
      <c r="AI69" s="1" t="s">
        <v>394</v>
      </c>
      <c r="AJ69" s="1">
        <v>502</v>
      </c>
    </row>
    <row r="70" spans="3:36" ht="29">
      <c r="C70" s="20"/>
      <c r="L70" s="1" t="str">
        <f t="shared" si="0"/>
        <v>HFE 365 mcf3</v>
      </c>
      <c r="M70" s="22" t="str">
        <f t="shared" si="1"/>
        <v>HFE 365 mcf3</v>
      </c>
      <c r="N70" s="1" t="str">
        <f t="shared" si="2"/>
        <v>II</v>
      </c>
      <c r="O70" s="1" t="str">
        <f t="shared" si="3"/>
        <v>2</v>
      </c>
      <c r="Q70" s="1" t="s">
        <v>617</v>
      </c>
      <c r="R70" s="1" t="s">
        <v>659</v>
      </c>
      <c r="S70" s="1" t="s">
        <v>370</v>
      </c>
      <c r="T70" s="1" t="s">
        <v>370</v>
      </c>
      <c r="U70" s="23" t="s">
        <v>647</v>
      </c>
      <c r="V70" s="24" t="s">
        <v>660</v>
      </c>
      <c r="X70" s="28" t="s">
        <v>723</v>
      </c>
      <c r="Y70" s="29" t="s">
        <v>724</v>
      </c>
      <c r="Z70" s="1" t="s">
        <v>555</v>
      </c>
      <c r="AA70" s="1" t="s">
        <v>555</v>
      </c>
      <c r="AI70" s="1" t="s">
        <v>370</v>
      </c>
      <c r="AJ70" s="1">
        <v>11</v>
      </c>
    </row>
    <row r="71" spans="3:36" ht="29">
      <c r="C71" s="20"/>
      <c r="L71" s="1" t="str">
        <f t="shared" si="0"/>
        <v>HFE-374pc2</v>
      </c>
      <c r="M71" s="22" t="str">
        <f t="shared" si="1"/>
        <v>HFE-374pc2</v>
      </c>
      <c r="N71" s="1" t="str">
        <f t="shared" si="2"/>
        <v>II</v>
      </c>
      <c r="O71" s="1" t="str">
        <f t="shared" si="3"/>
        <v>2</v>
      </c>
      <c r="Q71" s="1" t="s">
        <v>617</v>
      </c>
      <c r="R71" s="1" t="s">
        <v>659</v>
      </c>
      <c r="S71" s="1" t="s">
        <v>395</v>
      </c>
      <c r="T71" s="1" t="s">
        <v>395</v>
      </c>
      <c r="U71" s="23" t="s">
        <v>647</v>
      </c>
      <c r="V71" s="24" t="s">
        <v>660</v>
      </c>
      <c r="X71" s="28" t="s">
        <v>725</v>
      </c>
      <c r="Y71" s="29" t="s">
        <v>726</v>
      </c>
      <c r="Z71" s="1" t="s">
        <v>554</v>
      </c>
      <c r="AA71" s="1" t="s">
        <v>555</v>
      </c>
      <c r="AI71" s="1" t="s">
        <v>395</v>
      </c>
      <c r="AJ71" s="1">
        <v>557</v>
      </c>
    </row>
    <row r="72" spans="3:36" ht="43.5">
      <c r="C72" s="20"/>
      <c r="L72" s="1" t="str">
        <f t="shared" ref="L72:L75" si="4">IF(S72&lt;&gt;"",S72,M72)</f>
        <v>perfluoropolymethylisopropyl-ether (PFPMIE)</v>
      </c>
      <c r="M72" s="22" t="str">
        <f t="shared" ref="M72:M75" si="5">IF(T72&lt;&gt;"", T72, L72)</f>
        <v>perfluoropolymethylisopropyl-ether (PFPMIE)</v>
      </c>
      <c r="N72" s="1" t="str">
        <f t="shared" ref="N72:N75" si="6">IF(LEFT(U72, 8)="Annex I ", "I",IF(LEFT(U72,8)="Annex II", "II", "Mixtures"))</f>
        <v>II</v>
      </c>
      <c r="O72" s="1" t="str">
        <f t="shared" ref="O72:O75" si="7">IF(LEFT(V72,9)="Section 1","1",IF(LEFT(V72,9)="Section 2","2",IF(LEFT(V72,9)="Section 3","3","Mixtures")))</f>
        <v>3</v>
      </c>
      <c r="Q72" s="1" t="s">
        <v>617</v>
      </c>
      <c r="R72" s="1" t="s">
        <v>727</v>
      </c>
      <c r="S72" s="1" t="s">
        <v>408</v>
      </c>
      <c r="T72" s="1" t="s">
        <v>408</v>
      </c>
      <c r="U72" s="23" t="s">
        <v>647</v>
      </c>
      <c r="V72" s="24" t="s">
        <v>643</v>
      </c>
      <c r="X72" s="28" t="s">
        <v>728</v>
      </c>
      <c r="Y72" s="29" t="s">
        <v>729</v>
      </c>
      <c r="Z72" s="1" t="s">
        <v>554</v>
      </c>
      <c r="AA72" s="1" t="s">
        <v>555</v>
      </c>
      <c r="AI72" s="190" t="s">
        <v>407</v>
      </c>
      <c r="AJ72" s="1">
        <v>73</v>
      </c>
    </row>
    <row r="73" spans="3:36" ht="72.5">
      <c r="C73" s="20"/>
      <c r="L73" s="1" t="str">
        <f t="shared" si="4"/>
        <v>nitrogen trifluoride</v>
      </c>
      <c r="M73" s="22" t="str">
        <f t="shared" si="5"/>
        <v>nitrogen trifluoride</v>
      </c>
      <c r="N73" s="1" t="str">
        <f t="shared" si="6"/>
        <v>II</v>
      </c>
      <c r="O73" s="1" t="str">
        <f t="shared" si="7"/>
        <v>3</v>
      </c>
      <c r="Q73" s="1" t="s">
        <v>617</v>
      </c>
      <c r="R73" s="1" t="s">
        <v>727</v>
      </c>
      <c r="S73" s="1" t="s">
        <v>409</v>
      </c>
      <c r="T73" s="1" t="s">
        <v>409</v>
      </c>
      <c r="U73" s="23" t="s">
        <v>647</v>
      </c>
      <c r="V73" s="24" t="s">
        <v>643</v>
      </c>
      <c r="X73" s="28" t="s">
        <v>730</v>
      </c>
      <c r="Y73" s="29" t="s">
        <v>731</v>
      </c>
      <c r="Z73" s="1" t="s">
        <v>554</v>
      </c>
      <c r="AA73" s="1" t="s">
        <v>555</v>
      </c>
      <c r="AI73" s="1" t="s">
        <v>408</v>
      </c>
      <c r="AJ73" s="1">
        <v>10300</v>
      </c>
    </row>
    <row r="74" spans="3:36" ht="43.5">
      <c r="C74" s="20"/>
      <c r="L74" s="1" t="str">
        <f t="shared" si="4"/>
        <v>trifluoromethyl sulphur pentafluoride</v>
      </c>
      <c r="M74" s="22" t="str">
        <f t="shared" si="5"/>
        <v>trifluoromethyl sulphur pentafluoride</v>
      </c>
      <c r="N74" s="1" t="str">
        <f t="shared" si="6"/>
        <v>II</v>
      </c>
      <c r="O74" s="1" t="str">
        <f t="shared" si="7"/>
        <v>3</v>
      </c>
      <c r="Q74" s="1" t="s">
        <v>617</v>
      </c>
      <c r="R74" s="1" t="s">
        <v>727</v>
      </c>
      <c r="S74" s="1" t="s">
        <v>410</v>
      </c>
      <c r="T74" s="1" t="s">
        <v>410</v>
      </c>
      <c r="U74" s="23" t="s">
        <v>647</v>
      </c>
      <c r="V74" s="24" t="s">
        <v>643</v>
      </c>
      <c r="X74" s="28" t="s">
        <v>732</v>
      </c>
      <c r="Y74" s="29" t="s">
        <v>733</v>
      </c>
      <c r="Z74" s="1" t="s">
        <v>554</v>
      </c>
      <c r="AA74" s="1" t="s">
        <v>555</v>
      </c>
      <c r="AI74" s="1" t="s">
        <v>409</v>
      </c>
      <c r="AJ74" s="1">
        <v>17200</v>
      </c>
    </row>
    <row r="75" spans="3:36" ht="72.5">
      <c r="C75" s="20"/>
      <c r="L75" s="1" t="str">
        <f t="shared" si="4"/>
        <v>perfluorocyclopropane</v>
      </c>
      <c r="M75" s="22" t="str">
        <f t="shared" si="5"/>
        <v>perfluorocyclopropane</v>
      </c>
      <c r="N75" s="1" t="str">
        <f t="shared" si="6"/>
        <v>II</v>
      </c>
      <c r="O75" s="1" t="str">
        <f t="shared" si="7"/>
        <v>3</v>
      </c>
      <c r="Q75" s="1" t="s">
        <v>617</v>
      </c>
      <c r="R75" s="1" t="s">
        <v>727</v>
      </c>
      <c r="S75" s="1" t="s">
        <v>411</v>
      </c>
      <c r="T75" s="1" t="s">
        <v>411</v>
      </c>
      <c r="U75" s="23" t="s">
        <v>647</v>
      </c>
      <c r="V75" s="24" t="s">
        <v>643</v>
      </c>
      <c r="X75" s="28" t="s">
        <v>734</v>
      </c>
      <c r="Y75" s="29" t="s">
        <v>735</v>
      </c>
      <c r="Z75" s="1" t="s">
        <v>554</v>
      </c>
      <c r="AA75" s="1" t="s">
        <v>555</v>
      </c>
      <c r="AI75" s="1" t="s">
        <v>410</v>
      </c>
      <c r="AJ75" s="1">
        <v>17700</v>
      </c>
    </row>
    <row r="76" spans="3:36" ht="43.5">
      <c r="C76" s="20"/>
      <c r="L76" s="1" t="str">
        <f t="shared" ref="L76:L83" si="8">IF(S76&lt;&gt;"",S76,M76)</f>
        <v>R-404A</v>
      </c>
      <c r="M76" s="22" t="str">
        <f t="shared" ref="M76:M83" si="9">IF(T76&lt;&gt;"", T76, L76)</f>
        <v>R-404A</v>
      </c>
      <c r="N76" s="1" t="str">
        <f t="shared" ref="N76:N83" si="10">IF(LEFT(U76, 8)="Annex I ", "I",IF(LEFT(U76,8)="Annex II", "II", "Mixtures"))</f>
        <v>Mixtures</v>
      </c>
      <c r="O76" s="1" t="str">
        <f t="shared" ref="O76:O83" si="11">IF(LEFT(V76,9)="Section 1","1",IF(LEFT(V76,9)="Section 2","2",IF(LEFT(V76,9)="Section 3","3","Mixtures")))</f>
        <v>Mixtures</v>
      </c>
      <c r="P76" s="30" t="s">
        <v>736</v>
      </c>
      <c r="Q76" s="1" t="s">
        <v>737</v>
      </c>
      <c r="R76" s="1" t="s">
        <v>738</v>
      </c>
      <c r="S76" s="30" t="s">
        <v>327</v>
      </c>
      <c r="T76" s="30" t="s">
        <v>327</v>
      </c>
      <c r="U76" s="23" t="s">
        <v>739</v>
      </c>
      <c r="V76" s="24"/>
      <c r="X76" s="28" t="s">
        <v>740</v>
      </c>
      <c r="Y76" s="29" t="s">
        <v>741</v>
      </c>
      <c r="Z76" s="1" t="s">
        <v>554</v>
      </c>
      <c r="AA76" s="1" t="s">
        <v>555</v>
      </c>
      <c r="AI76" s="1" t="s">
        <v>411</v>
      </c>
      <c r="AJ76" s="1">
        <v>17340</v>
      </c>
    </row>
    <row r="77" spans="3:36" ht="29">
      <c r="C77" s="20"/>
      <c r="L77" s="1" t="str">
        <f t="shared" si="8"/>
        <v>R-407A</v>
      </c>
      <c r="M77" s="22" t="str">
        <f t="shared" si="9"/>
        <v>R-407A</v>
      </c>
      <c r="N77" s="1" t="str">
        <f t="shared" si="10"/>
        <v>Mixtures</v>
      </c>
      <c r="O77" s="1" t="str">
        <f t="shared" si="11"/>
        <v>Mixtures</v>
      </c>
      <c r="P77" s="30" t="s">
        <v>742</v>
      </c>
      <c r="Q77" s="1" t="s">
        <v>737</v>
      </c>
      <c r="R77" s="1" t="s">
        <v>738</v>
      </c>
      <c r="S77" s="30" t="s">
        <v>328</v>
      </c>
      <c r="T77" s="30" t="s">
        <v>328</v>
      </c>
      <c r="U77" s="23" t="s">
        <v>739</v>
      </c>
      <c r="V77" s="24"/>
      <c r="X77" s="28" t="s">
        <v>743</v>
      </c>
      <c r="Y77" s="29" t="s">
        <v>744</v>
      </c>
      <c r="Z77" s="1" t="s">
        <v>554</v>
      </c>
      <c r="AA77" s="1" t="s">
        <v>555</v>
      </c>
      <c r="AI77" s="1" t="s">
        <v>327</v>
      </c>
      <c r="AJ77" s="261">
        <f>blends!Q2</f>
        <v>3921.6</v>
      </c>
    </row>
    <row r="78" spans="3:36" ht="29">
      <c r="C78" s="20"/>
      <c r="L78" s="1" t="str">
        <f t="shared" si="8"/>
        <v>R-407C</v>
      </c>
      <c r="M78" s="22" t="str">
        <f t="shared" si="9"/>
        <v>R-407C</v>
      </c>
      <c r="N78" s="1" t="str">
        <f t="shared" si="10"/>
        <v>Mixtures</v>
      </c>
      <c r="O78" s="1" t="str">
        <f t="shared" si="11"/>
        <v>Mixtures</v>
      </c>
      <c r="P78" s="30" t="s">
        <v>745</v>
      </c>
      <c r="Q78" s="1" t="s">
        <v>737</v>
      </c>
      <c r="R78" s="1" t="s">
        <v>738</v>
      </c>
      <c r="S78" s="30" t="s">
        <v>329</v>
      </c>
      <c r="T78" s="30" t="s">
        <v>329</v>
      </c>
      <c r="U78" s="23" t="s">
        <v>739</v>
      </c>
      <c r="V78" s="24"/>
      <c r="X78" s="28" t="s">
        <v>746</v>
      </c>
      <c r="Y78" s="29" t="s">
        <v>747</v>
      </c>
      <c r="Z78" s="1" t="s">
        <v>554</v>
      </c>
      <c r="AA78" s="1" t="s">
        <v>555</v>
      </c>
      <c r="AI78" s="1" t="s">
        <v>328</v>
      </c>
      <c r="AJ78" s="261">
        <f>blends!Q3</f>
        <v>2107</v>
      </c>
    </row>
    <row r="79" spans="3:36" ht="72.5">
      <c r="C79" s="20"/>
      <c r="L79" s="1" t="str">
        <f t="shared" si="8"/>
        <v>R-407F</v>
      </c>
      <c r="M79" s="22" t="str">
        <f t="shared" si="9"/>
        <v>R-407F</v>
      </c>
      <c r="N79" s="1" t="str">
        <f t="shared" si="10"/>
        <v>Mixtures</v>
      </c>
      <c r="O79" s="1" t="str">
        <f t="shared" si="11"/>
        <v>Mixtures</v>
      </c>
      <c r="P79" s="1" t="s">
        <v>748</v>
      </c>
      <c r="Q79" s="1" t="s">
        <v>617</v>
      </c>
      <c r="R79" s="1" t="s">
        <v>738</v>
      </c>
      <c r="S79" s="1" t="s">
        <v>330</v>
      </c>
      <c r="T79" s="1" t="s">
        <v>330</v>
      </c>
      <c r="U79" s="23" t="s">
        <v>749</v>
      </c>
      <c r="V79" s="24"/>
      <c r="X79" s="28" t="s">
        <v>750</v>
      </c>
      <c r="Y79" s="29" t="s">
        <v>751</v>
      </c>
      <c r="Z79" s="1" t="s">
        <v>555</v>
      </c>
      <c r="AA79" s="1" t="s">
        <v>555</v>
      </c>
      <c r="AI79" s="1" t="s">
        <v>329</v>
      </c>
      <c r="AJ79" s="261">
        <f>blends!Q4</f>
        <v>1773.85</v>
      </c>
    </row>
    <row r="80" spans="3:36" ht="72.5">
      <c r="C80" s="20"/>
      <c r="L80" s="1" t="str">
        <f t="shared" ref="L80" si="12">IF(S80&lt;&gt;"",S80,M80)</f>
        <v>R-407H</v>
      </c>
      <c r="M80" s="22" t="str">
        <f t="shared" ref="M80" si="13">IF(T80&lt;&gt;"", T80, L80)</f>
        <v>R-407H</v>
      </c>
      <c r="N80" s="1" t="str">
        <f t="shared" ref="N80" si="14">IF(LEFT(U80, 8)="Annex I ", "I",IF(LEFT(U80,8)="Annex II", "II", "Mixtures"))</f>
        <v>Mixtures</v>
      </c>
      <c r="O80" s="1" t="str">
        <f t="shared" ref="O80" si="15">IF(LEFT(V80,9)="Section 1","1",IF(LEFT(V80,9)="Section 2","2",IF(LEFT(V80,9)="Section 3","3","Mixtures")))</f>
        <v>Mixtures</v>
      </c>
      <c r="P80" s="1" t="s">
        <v>752</v>
      </c>
      <c r="Q80" s="1" t="s">
        <v>617</v>
      </c>
      <c r="R80" s="1" t="s">
        <v>738</v>
      </c>
      <c r="S80" s="1" t="s">
        <v>331</v>
      </c>
      <c r="T80" s="1" t="s">
        <v>331</v>
      </c>
      <c r="U80" s="23" t="s">
        <v>739</v>
      </c>
      <c r="V80" s="24"/>
      <c r="X80" s="28" t="s">
        <v>753</v>
      </c>
      <c r="Y80" s="29" t="s">
        <v>754</v>
      </c>
      <c r="Z80" s="1" t="s">
        <v>554</v>
      </c>
      <c r="AA80" s="1" t="s">
        <v>555</v>
      </c>
      <c r="AI80" s="1" t="s">
        <v>330</v>
      </c>
      <c r="AJ80" s="261">
        <f>blends!Q5</f>
        <v>1824.5</v>
      </c>
    </row>
    <row r="81" spans="3:36" ht="29">
      <c r="C81" s="20"/>
      <c r="L81" s="1" t="str">
        <f t="shared" si="8"/>
        <v>R-410A</v>
      </c>
      <c r="M81" s="22" t="str">
        <f t="shared" si="9"/>
        <v>R-410A</v>
      </c>
      <c r="N81" s="1" t="str">
        <f t="shared" si="10"/>
        <v>Mixtures</v>
      </c>
      <c r="O81" s="1" t="str">
        <f t="shared" si="11"/>
        <v>Mixtures</v>
      </c>
      <c r="P81" s="30" t="s">
        <v>755</v>
      </c>
      <c r="Q81" s="1" t="s">
        <v>737</v>
      </c>
      <c r="R81" s="1" t="s">
        <v>738</v>
      </c>
      <c r="S81" s="30" t="s">
        <v>332</v>
      </c>
      <c r="T81" s="30" t="s">
        <v>332</v>
      </c>
      <c r="U81" s="23" t="s">
        <v>739</v>
      </c>
      <c r="V81" s="24"/>
      <c r="X81" s="28" t="s">
        <v>756</v>
      </c>
      <c r="Y81" s="29" t="s">
        <v>757</v>
      </c>
      <c r="Z81" s="1" t="s">
        <v>554</v>
      </c>
      <c r="AA81" s="1" t="s">
        <v>554</v>
      </c>
      <c r="AI81" s="1" t="s">
        <v>331</v>
      </c>
      <c r="AJ81" s="261">
        <f>blends!Q6</f>
        <v>1495.125</v>
      </c>
    </row>
    <row r="82" spans="3:36" ht="29.5" thickBot="1">
      <c r="C82" s="20"/>
      <c r="L82" s="1" t="str">
        <f t="shared" si="8"/>
        <v>R-413A</v>
      </c>
      <c r="M82" s="22" t="str">
        <f t="shared" si="9"/>
        <v>R-413A</v>
      </c>
      <c r="N82" s="1" t="str">
        <f t="shared" si="10"/>
        <v>Mixtures</v>
      </c>
      <c r="O82" s="1" t="str">
        <f t="shared" si="11"/>
        <v>Mixtures</v>
      </c>
      <c r="P82" s="30" t="s">
        <v>758</v>
      </c>
      <c r="Q82" s="1" t="s">
        <v>617</v>
      </c>
      <c r="R82" s="1" t="s">
        <v>738</v>
      </c>
      <c r="S82" s="30" t="s">
        <v>333</v>
      </c>
      <c r="T82" s="30" t="s">
        <v>333</v>
      </c>
      <c r="U82" s="23" t="s">
        <v>739</v>
      </c>
      <c r="V82" s="24"/>
      <c r="X82" s="28" t="s">
        <v>759</v>
      </c>
      <c r="Y82" s="29" t="s">
        <v>760</v>
      </c>
      <c r="Z82" s="1" t="s">
        <v>554</v>
      </c>
      <c r="AA82" s="1" t="s">
        <v>554</v>
      </c>
      <c r="AI82" s="1" t="s">
        <v>332</v>
      </c>
      <c r="AJ82" s="261">
        <f>blends!Q7</f>
        <v>2087.5</v>
      </c>
    </row>
    <row r="83" spans="3:36" ht="29.5" thickTop="1">
      <c r="C83" s="130"/>
      <c r="L83" s="1" t="str">
        <f t="shared" si="8"/>
        <v>R-417A</v>
      </c>
      <c r="M83" s="22" t="str">
        <f t="shared" si="9"/>
        <v>R-417A</v>
      </c>
      <c r="N83" s="1" t="str">
        <f t="shared" si="10"/>
        <v>Mixtures</v>
      </c>
      <c r="O83" s="1" t="str">
        <f t="shared" si="11"/>
        <v>Mixtures</v>
      </c>
      <c r="P83" s="30" t="s">
        <v>761</v>
      </c>
      <c r="Q83" s="1" t="s">
        <v>617</v>
      </c>
      <c r="R83" s="1" t="s">
        <v>738</v>
      </c>
      <c r="S83" s="30" t="s">
        <v>334</v>
      </c>
      <c r="T83" s="30" t="s">
        <v>334</v>
      </c>
      <c r="U83" s="23" t="s">
        <v>739</v>
      </c>
      <c r="V83" s="24"/>
      <c r="X83" s="28" t="s">
        <v>762</v>
      </c>
      <c r="Y83" s="29" t="s">
        <v>763</v>
      </c>
      <c r="Z83" s="1" t="s">
        <v>554</v>
      </c>
      <c r="AA83" s="1" t="s">
        <v>555</v>
      </c>
      <c r="AI83" s="1" t="s">
        <v>333</v>
      </c>
      <c r="AJ83" s="261">
        <f>blends!Q8</f>
        <v>2053.19</v>
      </c>
    </row>
    <row r="84" spans="3:36" ht="72.5">
      <c r="L84" s="1" t="str">
        <f t="shared" ref="L84" si="16">IF(S84&lt;&gt;"",S84,M84)</f>
        <v>R-417B</v>
      </c>
      <c r="M84" s="22" t="str">
        <f t="shared" ref="M84" si="17">IF(T84&lt;&gt;"", T84, L84)</f>
        <v>R-417B</v>
      </c>
      <c r="N84" s="1" t="str">
        <f t="shared" ref="N84" si="18">IF(LEFT(U84, 8)="Annex I ", "I",IF(LEFT(U84,8)="Annex II", "II", "Mixtures"))</f>
        <v>Mixtures</v>
      </c>
      <c r="O84" s="1" t="str">
        <f t="shared" ref="O84" si="19">IF(LEFT(V84,9)="Section 1","1",IF(LEFT(V84,9)="Section 2","2",IF(LEFT(V84,9)="Section 3","3","Mixtures")))</f>
        <v>Mixtures</v>
      </c>
      <c r="P84" s="30" t="s">
        <v>764</v>
      </c>
      <c r="Q84" s="1" t="s">
        <v>617</v>
      </c>
      <c r="R84" s="1" t="s">
        <v>738</v>
      </c>
      <c r="S84" s="30" t="s">
        <v>335</v>
      </c>
      <c r="T84" s="30" t="s">
        <v>335</v>
      </c>
      <c r="U84" s="23" t="s">
        <v>739</v>
      </c>
      <c r="V84" s="24"/>
      <c r="X84" s="28" t="s">
        <v>765</v>
      </c>
      <c r="Y84" s="29" t="s">
        <v>766</v>
      </c>
      <c r="Z84" s="1" t="s">
        <v>555</v>
      </c>
      <c r="AA84" s="1" t="s">
        <v>555</v>
      </c>
      <c r="AI84" s="1" t="s">
        <v>334</v>
      </c>
      <c r="AJ84" s="261">
        <f>blends!Q9</f>
        <v>2346.1019999999999</v>
      </c>
    </row>
    <row r="85" spans="3:36" ht="29">
      <c r="L85" s="1" t="str">
        <f t="shared" ref="L85:L99" si="20">IF(S85&lt;&gt;"",S85,M85)</f>
        <v>R-422A</v>
      </c>
      <c r="M85" s="22" t="str">
        <f t="shared" ref="M85:M112" si="21">IF(T85&lt;&gt;"", T85, L85)</f>
        <v>R-422A</v>
      </c>
      <c r="N85" s="1" t="str">
        <f t="shared" ref="N85:N110" si="22">IF(LEFT(U85, 8)="Annex I ", "I",IF(LEFT(U85,8)="Annex II", "II", "Mixtures"))</f>
        <v>Mixtures</v>
      </c>
      <c r="O85" s="1" t="str">
        <f t="shared" ref="O85:O110" si="23">IF(LEFT(V85,9)="Section 1","1",IF(LEFT(V85,9)="Section 2","2",IF(LEFT(V85,9)="Section 3","3","Mixtures")))</f>
        <v>Mixtures</v>
      </c>
      <c r="P85" s="30" t="s">
        <v>767</v>
      </c>
      <c r="Q85" s="1" t="s">
        <v>617</v>
      </c>
      <c r="R85" s="1" t="s">
        <v>738</v>
      </c>
      <c r="S85" s="30" t="s">
        <v>336</v>
      </c>
      <c r="T85" s="30" t="s">
        <v>336</v>
      </c>
      <c r="U85" s="23" t="s">
        <v>739</v>
      </c>
      <c r="V85" s="24"/>
      <c r="X85" s="28" t="s">
        <v>768</v>
      </c>
      <c r="Y85" s="29" t="s">
        <v>769</v>
      </c>
      <c r="Z85" s="1" t="s">
        <v>555</v>
      </c>
      <c r="AA85" s="1" t="s">
        <v>555</v>
      </c>
      <c r="AI85" s="1" t="s">
        <v>335</v>
      </c>
      <c r="AJ85" s="261">
        <f>blends!Q10</f>
        <v>3026.7710000000002</v>
      </c>
    </row>
    <row r="86" spans="3:36" ht="29">
      <c r="L86" s="1" t="str">
        <f t="shared" si="20"/>
        <v>R-422B</v>
      </c>
      <c r="M86" s="22" t="str">
        <f t="shared" si="21"/>
        <v>R-422B</v>
      </c>
      <c r="N86" s="1" t="str">
        <f t="shared" si="22"/>
        <v>Mixtures</v>
      </c>
      <c r="O86" s="1" t="str">
        <f t="shared" si="23"/>
        <v>Mixtures</v>
      </c>
      <c r="P86" s="30" t="s">
        <v>770</v>
      </c>
      <c r="Q86" s="1" t="s">
        <v>617</v>
      </c>
      <c r="R86" s="1" t="s">
        <v>738</v>
      </c>
      <c r="S86" s="30" t="s">
        <v>337</v>
      </c>
      <c r="T86" s="30" t="s">
        <v>337</v>
      </c>
      <c r="U86" s="23" t="s">
        <v>739</v>
      </c>
      <c r="V86" s="24"/>
      <c r="X86" s="28" t="s">
        <v>771</v>
      </c>
      <c r="Y86" s="29" t="s">
        <v>772</v>
      </c>
      <c r="Z86" s="1" t="s">
        <v>554</v>
      </c>
      <c r="AA86" s="1" t="s">
        <v>554</v>
      </c>
      <c r="AI86" s="1" t="s">
        <v>336</v>
      </c>
      <c r="AJ86" s="261">
        <f>blends!Q11</f>
        <v>3143.0519999999997</v>
      </c>
    </row>
    <row r="87" spans="3:36" ht="29">
      <c r="L87" s="1" t="str">
        <f t="shared" si="20"/>
        <v>R-422D</v>
      </c>
      <c r="M87" s="22" t="str">
        <f t="shared" si="21"/>
        <v>R-422D</v>
      </c>
      <c r="N87" s="1" t="str">
        <f t="shared" si="22"/>
        <v>Mixtures</v>
      </c>
      <c r="O87" s="1" t="str">
        <f t="shared" si="23"/>
        <v>Mixtures</v>
      </c>
      <c r="Q87" s="1" t="s">
        <v>617</v>
      </c>
      <c r="R87" s="1" t="s">
        <v>738</v>
      </c>
      <c r="S87" s="1" t="s">
        <v>338</v>
      </c>
      <c r="T87" s="1" t="s">
        <v>338</v>
      </c>
      <c r="U87" s="23" t="s">
        <v>749</v>
      </c>
      <c r="V87" s="24"/>
      <c r="X87" s="28" t="s">
        <v>773</v>
      </c>
      <c r="Y87" s="29" t="s">
        <v>774</v>
      </c>
      <c r="Z87" s="1" t="s">
        <v>554</v>
      </c>
      <c r="AA87" s="1" t="s">
        <v>554</v>
      </c>
      <c r="AI87" s="1" t="s">
        <v>337</v>
      </c>
      <c r="AJ87" s="261">
        <f>blends!Q12</f>
        <v>2525.6900000000005</v>
      </c>
    </row>
    <row r="88" spans="3:36" ht="29">
      <c r="L88" s="1" t="str">
        <f t="shared" ref="L88" si="24">IF(S88&lt;&gt;"",S88,M88)</f>
        <v>R-423A</v>
      </c>
      <c r="M88" s="22" t="str">
        <f t="shared" ref="M88" si="25">IF(T88&lt;&gt;"", T88, L88)</f>
        <v>R-423A</v>
      </c>
      <c r="N88" s="1" t="str">
        <f t="shared" ref="N88" si="26">IF(LEFT(U88, 8)="Annex I ", "I",IF(LEFT(U88,8)="Annex II", "II", "Mixtures"))</f>
        <v>Mixtures</v>
      </c>
      <c r="O88" s="1" t="str">
        <f t="shared" ref="O88" si="27">IF(LEFT(V88,9)="Section 1","1",IF(LEFT(V88,9)="Section 2","2",IF(LEFT(V88,9)="Section 3","3","Mixtures")))</f>
        <v>Mixtures</v>
      </c>
      <c r="Q88" s="1" t="s">
        <v>617</v>
      </c>
      <c r="R88" s="1" t="s">
        <v>738</v>
      </c>
      <c r="S88" s="1" t="s">
        <v>339</v>
      </c>
      <c r="T88" s="1" t="s">
        <v>339</v>
      </c>
      <c r="U88" s="23" t="s">
        <v>749</v>
      </c>
      <c r="V88" s="24"/>
      <c r="X88" s="28" t="s">
        <v>775</v>
      </c>
      <c r="Y88" s="29" t="s">
        <v>776</v>
      </c>
      <c r="Z88" s="1" t="s">
        <v>554</v>
      </c>
      <c r="AA88" s="1" t="s">
        <v>554</v>
      </c>
      <c r="AI88" s="1" t="s">
        <v>338</v>
      </c>
      <c r="AJ88" s="261">
        <f>blends!Q13</f>
        <v>2729.0519999999997</v>
      </c>
    </row>
    <row r="89" spans="3:36" ht="29">
      <c r="L89" s="1" t="str">
        <f t="shared" si="20"/>
        <v>R-424A</v>
      </c>
      <c r="M89" s="22" t="str">
        <f t="shared" si="21"/>
        <v>R-424A</v>
      </c>
      <c r="N89" s="1" t="str">
        <f t="shared" si="22"/>
        <v>Mixtures</v>
      </c>
      <c r="O89" s="1" t="str">
        <f t="shared" si="23"/>
        <v>Mixtures</v>
      </c>
      <c r="Q89" s="1" t="s">
        <v>617</v>
      </c>
      <c r="R89" s="1" t="s">
        <v>738</v>
      </c>
      <c r="S89" s="1" t="s">
        <v>340</v>
      </c>
      <c r="T89" s="1" t="s">
        <v>340</v>
      </c>
      <c r="U89" s="23" t="s">
        <v>749</v>
      </c>
      <c r="V89" s="24"/>
      <c r="X89" s="28" t="s">
        <v>777</v>
      </c>
      <c r="Y89" s="29" t="s">
        <v>778</v>
      </c>
      <c r="Z89" s="1" t="s">
        <v>554</v>
      </c>
      <c r="AA89" s="1" t="s">
        <v>555</v>
      </c>
      <c r="AI89" s="1" t="s">
        <v>339</v>
      </c>
      <c r="AJ89" s="261">
        <f>blends!Q14</f>
        <v>2280.25</v>
      </c>
    </row>
    <row r="90" spans="3:36" ht="29">
      <c r="L90" s="1" t="str">
        <f t="shared" si="20"/>
        <v>R-427A</v>
      </c>
      <c r="M90" s="22" t="str">
        <f t="shared" si="21"/>
        <v>R-427A</v>
      </c>
      <c r="N90" s="1" t="str">
        <f t="shared" si="22"/>
        <v>Mixtures</v>
      </c>
      <c r="O90" s="1" t="str">
        <f t="shared" si="23"/>
        <v>Mixtures</v>
      </c>
      <c r="Q90" s="1" t="s">
        <v>617</v>
      </c>
      <c r="R90" s="1" t="s">
        <v>738</v>
      </c>
      <c r="S90" s="1" t="s">
        <v>341</v>
      </c>
      <c r="T90" s="1" t="s">
        <v>341</v>
      </c>
      <c r="U90" s="23" t="s">
        <v>749</v>
      </c>
      <c r="V90" s="24"/>
      <c r="X90" s="28" t="s">
        <v>779</v>
      </c>
      <c r="Y90" s="29" t="s">
        <v>780</v>
      </c>
      <c r="Z90" s="1" t="s">
        <v>554</v>
      </c>
      <c r="AA90" s="1" t="s">
        <v>555</v>
      </c>
      <c r="AI90" s="1" t="s">
        <v>340</v>
      </c>
      <c r="AJ90" s="261">
        <f>blends!Q15</f>
        <v>2439.6970000000001</v>
      </c>
    </row>
    <row r="91" spans="3:36" ht="29">
      <c r="L91" s="1" t="str">
        <f t="shared" si="20"/>
        <v>R-428A</v>
      </c>
      <c r="M91" s="22" t="str">
        <f t="shared" si="21"/>
        <v>R-428A</v>
      </c>
      <c r="N91" s="1" t="str">
        <f t="shared" si="22"/>
        <v>Mixtures</v>
      </c>
      <c r="O91" s="1" t="str">
        <f t="shared" si="23"/>
        <v>Mixtures</v>
      </c>
      <c r="Q91" s="1" t="s">
        <v>617</v>
      </c>
      <c r="R91" s="1" t="s">
        <v>738</v>
      </c>
      <c r="S91" s="1" t="s">
        <v>342</v>
      </c>
      <c r="T91" s="1" t="s">
        <v>342</v>
      </c>
      <c r="U91" s="23" t="s">
        <v>749</v>
      </c>
      <c r="V91" s="24"/>
      <c r="X91" s="28" t="s">
        <v>781</v>
      </c>
      <c r="Y91" s="29" t="s">
        <v>782</v>
      </c>
      <c r="Z91" s="1" t="s">
        <v>554</v>
      </c>
      <c r="AA91" s="1" t="s">
        <v>555</v>
      </c>
      <c r="AI91" s="1" t="s">
        <v>341</v>
      </c>
      <c r="AJ91" s="261">
        <f>blends!Q16</f>
        <v>2138.25</v>
      </c>
    </row>
    <row r="92" spans="3:36" ht="29">
      <c r="L92" s="1" t="str">
        <f t="shared" si="20"/>
        <v>R-434A</v>
      </c>
      <c r="M92" s="22" t="str">
        <f t="shared" si="21"/>
        <v>R-434A</v>
      </c>
      <c r="N92" s="1" t="str">
        <f t="shared" si="22"/>
        <v>Mixtures</v>
      </c>
      <c r="O92" s="1" t="str">
        <f t="shared" si="23"/>
        <v>Mixtures</v>
      </c>
      <c r="Q92" s="1" t="s">
        <v>617</v>
      </c>
      <c r="R92" s="1" t="s">
        <v>738</v>
      </c>
      <c r="S92" s="1" t="s">
        <v>343</v>
      </c>
      <c r="T92" s="1" t="s">
        <v>343</v>
      </c>
      <c r="U92" s="23" t="s">
        <v>749</v>
      </c>
      <c r="V92" s="24"/>
      <c r="X92" s="28" t="s">
        <v>783</v>
      </c>
      <c r="Y92" s="29" t="s">
        <v>784</v>
      </c>
      <c r="Z92" s="1" t="s">
        <v>555</v>
      </c>
      <c r="AA92" s="1" t="s">
        <v>555</v>
      </c>
      <c r="AI92" s="1" t="s">
        <v>342</v>
      </c>
      <c r="AJ92" s="261">
        <f>blends!Q17</f>
        <v>3606.5749999999998</v>
      </c>
    </row>
    <row r="93" spans="3:36" ht="29">
      <c r="L93" s="1" t="str">
        <f t="shared" si="20"/>
        <v>R-437A</v>
      </c>
      <c r="M93" s="22" t="str">
        <f t="shared" si="21"/>
        <v>R-437A</v>
      </c>
      <c r="N93" s="1" t="str">
        <f t="shared" si="22"/>
        <v>Mixtures</v>
      </c>
      <c r="O93" s="1" t="str">
        <f t="shared" si="23"/>
        <v>Mixtures</v>
      </c>
      <c r="Q93" s="1" t="s">
        <v>617</v>
      </c>
      <c r="R93" s="1" t="s">
        <v>738</v>
      </c>
      <c r="S93" s="1" t="s">
        <v>344</v>
      </c>
      <c r="T93" s="1" t="s">
        <v>344</v>
      </c>
      <c r="U93" s="23" t="s">
        <v>749</v>
      </c>
      <c r="V93" s="24"/>
      <c r="X93" s="28" t="s">
        <v>785</v>
      </c>
      <c r="Y93" s="29" t="s">
        <v>786</v>
      </c>
      <c r="Z93" s="1" t="s">
        <v>554</v>
      </c>
      <c r="AA93" s="1" t="s">
        <v>555</v>
      </c>
      <c r="AI93" s="1" t="s">
        <v>343</v>
      </c>
      <c r="AJ93" s="261">
        <f>blends!Q18</f>
        <v>3245.4839999999999</v>
      </c>
    </row>
    <row r="94" spans="3:36" ht="29">
      <c r="L94" s="1" t="str">
        <f t="shared" si="20"/>
        <v>R-438A</v>
      </c>
      <c r="M94" s="22" t="str">
        <f t="shared" si="21"/>
        <v>R-438A</v>
      </c>
      <c r="N94" s="1" t="str">
        <f t="shared" si="22"/>
        <v>Mixtures</v>
      </c>
      <c r="O94" s="1" t="str">
        <f t="shared" si="23"/>
        <v>Mixtures</v>
      </c>
      <c r="Q94" s="1" t="s">
        <v>617</v>
      </c>
      <c r="R94" s="1" t="s">
        <v>738</v>
      </c>
      <c r="S94" s="1" t="s">
        <v>345</v>
      </c>
      <c r="T94" s="1" t="s">
        <v>345</v>
      </c>
      <c r="U94" s="23" t="s">
        <v>749</v>
      </c>
      <c r="V94" s="24"/>
      <c r="X94" s="28" t="s">
        <v>787</v>
      </c>
      <c r="Y94" s="29" t="s">
        <v>788</v>
      </c>
      <c r="Z94" s="1" t="s">
        <v>554</v>
      </c>
      <c r="AA94" s="1" t="s">
        <v>554</v>
      </c>
      <c r="AI94" s="1" t="s">
        <v>344</v>
      </c>
      <c r="AJ94" s="261">
        <f>blends!Q19</f>
        <v>1805.136</v>
      </c>
    </row>
    <row r="95" spans="3:36" ht="29">
      <c r="L95" s="1" t="str">
        <f t="shared" si="20"/>
        <v>R-448A</v>
      </c>
      <c r="M95" s="22" t="str">
        <f t="shared" si="21"/>
        <v>R-448A</v>
      </c>
      <c r="N95" s="1" t="str">
        <f t="shared" si="22"/>
        <v>Mixtures</v>
      </c>
      <c r="O95" s="1" t="str">
        <f t="shared" si="23"/>
        <v>Mixtures</v>
      </c>
      <c r="Q95" s="1" t="s">
        <v>617</v>
      </c>
      <c r="R95" s="1" t="s">
        <v>738</v>
      </c>
      <c r="S95" s="1" t="s">
        <v>346</v>
      </c>
      <c r="T95" s="1" t="s">
        <v>346</v>
      </c>
      <c r="U95" s="23" t="s">
        <v>749</v>
      </c>
      <c r="V95" s="24"/>
      <c r="X95" s="28" t="s">
        <v>789</v>
      </c>
      <c r="Y95" s="29" t="s">
        <v>790</v>
      </c>
      <c r="Z95" s="1" t="s">
        <v>555</v>
      </c>
      <c r="AA95" s="1" t="s">
        <v>555</v>
      </c>
      <c r="AI95" s="1" t="s">
        <v>345</v>
      </c>
      <c r="AJ95" s="261">
        <f>blends!Q20</f>
        <v>2264.5330000000004</v>
      </c>
    </row>
    <row r="96" spans="3:36" ht="116">
      <c r="L96" s="1" t="str">
        <f t="shared" ref="L96" si="28">IF(S96&lt;&gt;"",S96,M96)</f>
        <v>R-449A</v>
      </c>
      <c r="M96" s="22" t="str">
        <f t="shared" ref="M96" si="29">IF(T96&lt;&gt;"", T96, L96)</f>
        <v>R-449A</v>
      </c>
      <c r="N96" s="1" t="str">
        <f t="shared" ref="N96" si="30">IF(LEFT(U96, 8)="Annex I ", "I",IF(LEFT(U96,8)="Annex II", "II", "Mixtures"))</f>
        <v>Mixtures</v>
      </c>
      <c r="O96" s="1" t="str">
        <f t="shared" ref="O96" si="31">IF(LEFT(V96,9)="Section 1","1",IF(LEFT(V96,9)="Section 2","2",IF(LEFT(V96,9)="Section 3","3","Mixtures")))</f>
        <v>Mixtures</v>
      </c>
      <c r="P96" s="1" t="s">
        <v>791</v>
      </c>
      <c r="Q96" s="1" t="s">
        <v>617</v>
      </c>
      <c r="R96" s="1" t="s">
        <v>738</v>
      </c>
      <c r="S96" s="1" t="s">
        <v>347</v>
      </c>
      <c r="T96" s="1" t="s">
        <v>347</v>
      </c>
      <c r="U96" s="23" t="s">
        <v>749</v>
      </c>
      <c r="V96" s="24"/>
      <c r="X96" s="28" t="s">
        <v>792</v>
      </c>
      <c r="Y96" s="29" t="s">
        <v>793</v>
      </c>
      <c r="Z96" s="1" t="s">
        <v>554</v>
      </c>
      <c r="AA96" s="1" t="s">
        <v>554</v>
      </c>
      <c r="AI96" s="1" t="s">
        <v>346</v>
      </c>
      <c r="AJ96" s="261">
        <f>blends!Q21</f>
        <v>1387.09</v>
      </c>
    </row>
    <row r="97" spans="12:36" ht="58">
      <c r="L97" s="1" t="str">
        <f t="shared" ref="L97" si="32">IF(S97&lt;&gt;"",S97,M97)</f>
        <v>R-450A</v>
      </c>
      <c r="M97" s="22" t="str">
        <f t="shared" ref="M97" si="33">IF(T97&lt;&gt;"", T97, L97)</f>
        <v>R-450A</v>
      </c>
      <c r="N97" s="1" t="str">
        <f t="shared" ref="N97" si="34">IF(LEFT(U97, 8)="Annex I ", "I",IF(LEFT(U97,8)="Annex II", "II", "Mixtures"))</f>
        <v>Mixtures</v>
      </c>
      <c r="O97" s="1" t="str">
        <f t="shared" ref="O97" si="35">IF(LEFT(V97,9)="Section 1","1",IF(LEFT(V97,9)="Section 2","2",IF(LEFT(V97,9)="Section 3","3","Mixtures")))</f>
        <v>Mixtures</v>
      </c>
      <c r="P97" s="1" t="s">
        <v>794</v>
      </c>
      <c r="Q97" s="1" t="s">
        <v>617</v>
      </c>
      <c r="R97" s="1" t="s">
        <v>738</v>
      </c>
      <c r="S97" s="1" t="s">
        <v>348</v>
      </c>
      <c r="T97" s="1" t="s">
        <v>348</v>
      </c>
      <c r="U97" s="23" t="s">
        <v>749</v>
      </c>
      <c r="V97" s="24"/>
      <c r="X97" s="28" t="s">
        <v>795</v>
      </c>
      <c r="Y97" s="29" t="s">
        <v>796</v>
      </c>
      <c r="Z97" s="1" t="s">
        <v>554</v>
      </c>
      <c r="AA97" s="1" t="s">
        <v>555</v>
      </c>
      <c r="AI97" s="1" t="s">
        <v>347</v>
      </c>
      <c r="AJ97" s="261">
        <f>blends!Q22</f>
        <v>1397.047</v>
      </c>
    </row>
    <row r="98" spans="12:36" ht="29">
      <c r="L98" s="1" t="str">
        <f t="shared" si="20"/>
        <v>R-452A</v>
      </c>
      <c r="M98" s="22" t="str">
        <f t="shared" si="21"/>
        <v>R-452A</v>
      </c>
      <c r="N98" s="1" t="str">
        <f t="shared" si="22"/>
        <v>Mixtures</v>
      </c>
      <c r="O98" s="1" t="str">
        <f t="shared" si="23"/>
        <v>Mixtures</v>
      </c>
      <c r="Q98" s="1" t="s">
        <v>617</v>
      </c>
      <c r="R98" s="1" t="s">
        <v>738</v>
      </c>
      <c r="S98" s="1" t="s">
        <v>349</v>
      </c>
      <c r="T98" s="1" t="s">
        <v>349</v>
      </c>
      <c r="U98" s="23" t="s">
        <v>749</v>
      </c>
      <c r="V98" s="24"/>
      <c r="X98" s="28" t="s">
        <v>797</v>
      </c>
      <c r="Y98" s="29" t="s">
        <v>798</v>
      </c>
      <c r="Z98" s="1" t="s">
        <v>554</v>
      </c>
      <c r="AA98" s="1" t="s">
        <v>554</v>
      </c>
      <c r="AI98" s="1" t="s">
        <v>348</v>
      </c>
      <c r="AJ98" s="261">
        <f>blends!Q23</f>
        <v>604.66</v>
      </c>
    </row>
    <row r="99" spans="12:36" ht="29">
      <c r="L99" s="1" t="str">
        <f t="shared" si="20"/>
        <v>R-453A</v>
      </c>
      <c r="M99" s="22" t="str">
        <f t="shared" si="21"/>
        <v>R-453A</v>
      </c>
      <c r="N99" s="1" t="str">
        <f t="shared" si="22"/>
        <v>Mixtures</v>
      </c>
      <c r="O99" s="1" t="str">
        <f t="shared" si="23"/>
        <v>Mixtures</v>
      </c>
      <c r="Q99" s="1" t="s">
        <v>617</v>
      </c>
      <c r="R99" s="1" t="s">
        <v>738</v>
      </c>
      <c r="S99" s="1" t="s">
        <v>350</v>
      </c>
      <c r="T99" s="1" t="s">
        <v>350</v>
      </c>
      <c r="U99" s="23" t="s">
        <v>749</v>
      </c>
      <c r="V99" s="24"/>
      <c r="X99" s="28" t="s">
        <v>799</v>
      </c>
      <c r="Y99" s="29" t="s">
        <v>800</v>
      </c>
      <c r="Z99" s="1" t="s">
        <v>554</v>
      </c>
      <c r="AA99" s="1" t="s">
        <v>554</v>
      </c>
      <c r="AI99" s="1" t="s">
        <v>349</v>
      </c>
      <c r="AJ99" s="261">
        <f>blends!Q24</f>
        <v>2140.4499999999998</v>
      </c>
    </row>
    <row r="100" spans="12:36" ht="29">
      <c r="L100" s="1" t="str">
        <f t="shared" ref="L100" si="36">IF(S100&lt;&gt;"",S100,M100)</f>
        <v>R-454A</v>
      </c>
      <c r="M100" s="22" t="str">
        <f t="shared" ref="M100" si="37">IF(T100&lt;&gt;"", T100, L100)</f>
        <v>R-454A</v>
      </c>
      <c r="N100" s="1" t="str">
        <f t="shared" ref="N100" si="38">IF(LEFT(U100, 8)="Annex I ", "I",IF(LEFT(U100,8)="Annex II", "II", "Mixtures"))</f>
        <v>Mixtures</v>
      </c>
      <c r="O100" s="1" t="str">
        <f t="shared" ref="O100" si="39">IF(LEFT(V100,9)="Section 1","1",IF(LEFT(V100,9)="Section 2","2",IF(LEFT(V100,9)="Section 3","3","Mixtures")))</f>
        <v>Mixtures</v>
      </c>
      <c r="Q100" s="1" t="s">
        <v>617</v>
      </c>
      <c r="R100" s="1" t="s">
        <v>738</v>
      </c>
      <c r="S100" s="1" t="s">
        <v>351</v>
      </c>
      <c r="T100" s="1" t="s">
        <v>351</v>
      </c>
      <c r="U100" s="23" t="s">
        <v>739</v>
      </c>
      <c r="V100" s="24"/>
      <c r="X100" s="28" t="s">
        <v>801</v>
      </c>
      <c r="Y100" s="29" t="s">
        <v>802</v>
      </c>
      <c r="Z100" s="1" t="s">
        <v>554</v>
      </c>
      <c r="AA100" s="1" t="s">
        <v>555</v>
      </c>
      <c r="AI100" s="1" t="s">
        <v>350</v>
      </c>
      <c r="AJ100" s="261">
        <f>blends!Q25</f>
        <v>1765.394</v>
      </c>
    </row>
    <row r="101" spans="12:36" ht="29">
      <c r="L101" s="1" t="str">
        <f t="shared" ref="L101:L107" si="40">IF(S101&lt;&gt;"",S101,M101)</f>
        <v>R-454B</v>
      </c>
      <c r="M101" s="22" t="str">
        <f t="shared" ref="M101:M107" si="41">IF(T101&lt;&gt;"", T101, L101)</f>
        <v>R-454B</v>
      </c>
      <c r="N101" s="1" t="str">
        <f t="shared" ref="N101:N102" si="42">IF(LEFT(U101, 8)="Annex I ", "I",IF(LEFT(U101,8)="Annex II", "II", "Mixtures"))</f>
        <v>Mixtures</v>
      </c>
      <c r="O101" s="1" t="str">
        <f t="shared" ref="O101:O102" si="43">IF(LEFT(V101,9)="Section 1","1",IF(LEFT(V101,9)="Section 2","2",IF(LEFT(V101,9)="Section 3","3","Mixtures")))</f>
        <v>Mixtures</v>
      </c>
      <c r="Q101" s="1" t="s">
        <v>617</v>
      </c>
      <c r="R101" s="1" t="s">
        <v>738</v>
      </c>
      <c r="S101" s="1" t="s">
        <v>352</v>
      </c>
      <c r="T101" s="1" t="s">
        <v>352</v>
      </c>
      <c r="U101" s="23" t="s">
        <v>739</v>
      </c>
      <c r="V101" s="24"/>
      <c r="X101" s="28" t="s">
        <v>803</v>
      </c>
      <c r="Y101" s="29" t="s">
        <v>804</v>
      </c>
      <c r="Z101" s="1" t="s">
        <v>554</v>
      </c>
      <c r="AA101" s="1" t="s">
        <v>555</v>
      </c>
      <c r="AI101" s="1" t="s">
        <v>351</v>
      </c>
      <c r="AJ101" s="261">
        <f>blends!Q26</f>
        <v>238.84999999999997</v>
      </c>
    </row>
    <row r="102" spans="12:36" ht="58">
      <c r="L102" s="1" t="str">
        <f t="shared" si="40"/>
        <v>R-454C</v>
      </c>
      <c r="M102" s="22" t="str">
        <f t="shared" si="41"/>
        <v>R-454C</v>
      </c>
      <c r="N102" s="1" t="str">
        <f t="shared" si="42"/>
        <v>Mixtures</v>
      </c>
      <c r="O102" s="1" t="str">
        <f t="shared" si="43"/>
        <v>Mixtures</v>
      </c>
      <c r="P102" s="1" t="s">
        <v>805</v>
      </c>
      <c r="Q102" s="219" t="s">
        <v>617</v>
      </c>
      <c r="R102" s="1" t="s">
        <v>738</v>
      </c>
      <c r="S102" s="1" t="s">
        <v>353</v>
      </c>
      <c r="T102" s="1" t="s">
        <v>353</v>
      </c>
      <c r="U102" s="23" t="s">
        <v>739</v>
      </c>
      <c r="V102" s="24"/>
      <c r="X102" s="28" t="s">
        <v>806</v>
      </c>
      <c r="Y102" s="29" t="s">
        <v>807</v>
      </c>
      <c r="Z102" s="1" t="s">
        <v>554</v>
      </c>
      <c r="AA102" s="1" t="s">
        <v>555</v>
      </c>
      <c r="AI102" s="1" t="s">
        <v>352</v>
      </c>
      <c r="AJ102" s="261">
        <f>blends!Q27</f>
        <v>466.31900000000002</v>
      </c>
    </row>
    <row r="103" spans="12:36" ht="72.5">
      <c r="L103" s="1" t="s">
        <v>1168</v>
      </c>
      <c r="M103" s="22" t="s">
        <v>1168</v>
      </c>
      <c r="N103" s="1" t="str">
        <f t="shared" ref="N103" si="44">IF(LEFT(U103, 8)="Annex I ", "I",IF(LEFT(U103,8)="Annex II", "II", "Mixtures"))</f>
        <v>Mixtures</v>
      </c>
      <c r="O103" s="1" t="str">
        <f t="shared" ref="O103" si="45">IF(LEFT(V103,9)="Section 1","1",IF(LEFT(V103,9)="Section 2","2",IF(LEFT(V103,9)="Section 3","3","Mixtures")))</f>
        <v>Mixtures</v>
      </c>
      <c r="P103" s="1" t="s">
        <v>1170</v>
      </c>
      <c r="Q103" s="1" t="s">
        <v>617</v>
      </c>
      <c r="R103" s="1" t="s">
        <v>738</v>
      </c>
      <c r="S103" s="1" t="s">
        <v>1168</v>
      </c>
      <c r="T103" s="1" t="s">
        <v>1168</v>
      </c>
      <c r="U103" s="23"/>
      <c r="V103" s="24"/>
      <c r="X103" s="28" t="s">
        <v>809</v>
      </c>
      <c r="Y103" s="29" t="s">
        <v>810</v>
      </c>
      <c r="Z103" s="1" t="s">
        <v>554</v>
      </c>
      <c r="AA103" s="1" t="s">
        <v>555</v>
      </c>
      <c r="AI103" s="1" t="s">
        <v>353</v>
      </c>
      <c r="AJ103" s="261">
        <f>blends!Q28</f>
        <v>148.26499999999999</v>
      </c>
    </row>
    <row r="104" spans="12:36" ht="72.5">
      <c r="L104" s="1" t="str">
        <f t="shared" si="40"/>
        <v>R-456A</v>
      </c>
      <c r="M104" s="22" t="str">
        <f t="shared" si="41"/>
        <v>R-456A</v>
      </c>
      <c r="N104" s="1" t="str">
        <f t="shared" ref="N104:N107" si="46">IF(LEFT(U104, 8)="Annex I ", "I",IF(LEFT(U104,8)="Annex II", "II", "Mixtures"))</f>
        <v>Mixtures</v>
      </c>
      <c r="O104" s="1" t="str">
        <f t="shared" ref="O104:O107" si="47">IF(LEFT(V104,9)="Section 1","1",IF(LEFT(V104,9)="Section 2","2",IF(LEFT(V104,9)="Section 3","3","Mixtures")))</f>
        <v>Mixtures</v>
      </c>
      <c r="P104" s="1" t="s">
        <v>808</v>
      </c>
      <c r="Q104" s="1" t="s">
        <v>617</v>
      </c>
      <c r="R104" s="1" t="s">
        <v>738</v>
      </c>
      <c r="S104" s="1" t="s">
        <v>354</v>
      </c>
      <c r="T104" s="1" t="s">
        <v>354</v>
      </c>
      <c r="U104" s="23" t="s">
        <v>739</v>
      </c>
      <c r="V104" s="24"/>
      <c r="X104" s="28" t="s">
        <v>812</v>
      </c>
      <c r="Y104" s="29" t="s">
        <v>813</v>
      </c>
      <c r="Z104" s="1" t="s">
        <v>554</v>
      </c>
      <c r="AA104" s="1" t="s">
        <v>555</v>
      </c>
      <c r="AI104" s="1" t="s">
        <v>1168</v>
      </c>
      <c r="AJ104" s="261">
        <f>blends!Q29</f>
        <v>148.14500000000001</v>
      </c>
    </row>
    <row r="105" spans="12:36">
      <c r="L105" s="1" t="str">
        <f t="shared" si="40"/>
        <v>R-469A</v>
      </c>
      <c r="M105" s="22" t="s">
        <v>1185</v>
      </c>
      <c r="N105" s="1" t="str">
        <f t="shared" ref="N105" si="48">IF(LEFT(U105, 8)="Annex I ", "I",IF(LEFT(U105,8)="Annex II", "II", "Mixtures"))</f>
        <v>Mixtures</v>
      </c>
      <c r="O105" s="1" t="str">
        <f t="shared" ref="O105" si="49">IF(LEFT(V105,9)="Section 1","1",IF(LEFT(V105,9)="Section 2","2",IF(LEFT(V105,9)="Section 3","3","Mixtures")))</f>
        <v>Mixtures</v>
      </c>
      <c r="P105" s="1" t="str">
        <f>blends!D31</f>
        <v>HFC-32: 32.5%; R-125:32.5%; CO2:35%</v>
      </c>
      <c r="Q105" s="1" t="s">
        <v>617</v>
      </c>
      <c r="R105" s="1" t="s">
        <v>738</v>
      </c>
      <c r="S105" s="1" t="s">
        <v>1185</v>
      </c>
      <c r="T105" s="1" t="s">
        <v>1185</v>
      </c>
      <c r="U105" s="23"/>
      <c r="V105" s="24"/>
      <c r="X105" s="28" t="s">
        <v>815</v>
      </c>
      <c r="Y105" s="29" t="s">
        <v>816</v>
      </c>
      <c r="Z105" s="1" t="s">
        <v>554</v>
      </c>
      <c r="AA105" s="1" t="s">
        <v>555</v>
      </c>
      <c r="AI105" s="1" t="s">
        <v>354</v>
      </c>
      <c r="AJ105" s="261">
        <f>blends!Q30</f>
        <v>687.43</v>
      </c>
    </row>
    <row r="106" spans="12:36" ht="87">
      <c r="L106" s="1" t="s">
        <v>1169</v>
      </c>
      <c r="M106" s="22" t="s">
        <v>1169</v>
      </c>
      <c r="N106" s="1" t="str">
        <f t="shared" ref="N106" si="50">IF(LEFT(U106, 8)="Annex I ", "I",IF(LEFT(U106,8)="Annex II", "II", "Mixtures"))</f>
        <v>Mixtures</v>
      </c>
      <c r="O106" s="1" t="str">
        <f t="shared" ref="O106" si="51">IF(LEFT(V106,9)="Section 1","1",IF(LEFT(V106,9)="Section 2","2",IF(LEFT(V106,9)="Section 3","3","Mixtures")))</f>
        <v>Mixtures</v>
      </c>
      <c r="P106" s="1" t="s">
        <v>1171</v>
      </c>
      <c r="Q106" s="1" t="s">
        <v>617</v>
      </c>
      <c r="R106" s="1" t="s">
        <v>738</v>
      </c>
      <c r="S106" s="1" t="s">
        <v>1169</v>
      </c>
      <c r="T106" s="1" t="s">
        <v>1169</v>
      </c>
      <c r="U106" s="23"/>
      <c r="V106" s="24"/>
      <c r="X106" s="28" t="s">
        <v>818</v>
      </c>
      <c r="Y106" s="29" t="s">
        <v>819</v>
      </c>
      <c r="Z106" s="1" t="s">
        <v>554</v>
      </c>
      <c r="AA106" s="1" t="s">
        <v>554</v>
      </c>
      <c r="AI106" s="1" t="s">
        <v>1185</v>
      </c>
      <c r="AJ106" s="261">
        <f>blends!Q31</f>
        <v>1356.875</v>
      </c>
    </row>
    <row r="107" spans="12:36" ht="87">
      <c r="L107" s="1" t="str">
        <f t="shared" si="40"/>
        <v>R-473A</v>
      </c>
      <c r="M107" s="22" t="str">
        <f t="shared" si="41"/>
        <v>R-473A</v>
      </c>
      <c r="N107" s="1" t="str">
        <f t="shared" si="46"/>
        <v>Mixtures</v>
      </c>
      <c r="O107" s="1" t="str">
        <f t="shared" si="47"/>
        <v>Mixtures</v>
      </c>
      <c r="P107" s="1" t="s">
        <v>811</v>
      </c>
      <c r="Q107" s="1" t="s">
        <v>617</v>
      </c>
      <c r="R107" s="1" t="s">
        <v>738</v>
      </c>
      <c r="S107" s="1" t="s">
        <v>355</v>
      </c>
      <c r="T107" s="1" t="s">
        <v>355</v>
      </c>
      <c r="U107" s="23" t="s">
        <v>739</v>
      </c>
      <c r="V107" s="24"/>
      <c r="X107" s="28" t="s">
        <v>821</v>
      </c>
      <c r="Y107" s="29" t="s">
        <v>822</v>
      </c>
      <c r="Z107" s="1" t="s">
        <v>554</v>
      </c>
      <c r="AA107" s="1" t="s">
        <v>555</v>
      </c>
      <c r="AI107" s="1" t="s">
        <v>1169</v>
      </c>
      <c r="AJ107" s="261">
        <f>blends!Q32</f>
        <v>145.49899999999997</v>
      </c>
    </row>
    <row r="108" spans="12:36" ht="29">
      <c r="L108" s="1" t="str">
        <f t="shared" ref="L108:L112" si="52">IF(S108&lt;&gt;"",S108,M108)</f>
        <v>R-507A</v>
      </c>
      <c r="M108" s="22" t="str">
        <f t="shared" si="21"/>
        <v>R-507A</v>
      </c>
      <c r="N108" s="1" t="str">
        <f t="shared" si="22"/>
        <v>Mixtures</v>
      </c>
      <c r="O108" s="1" t="str">
        <f t="shared" si="23"/>
        <v>Mixtures</v>
      </c>
      <c r="P108" s="1" t="s">
        <v>814</v>
      </c>
      <c r="Q108" s="1" t="s">
        <v>737</v>
      </c>
      <c r="R108" s="1" t="s">
        <v>738</v>
      </c>
      <c r="S108" s="1" t="s">
        <v>356</v>
      </c>
      <c r="T108" s="1" t="s">
        <v>356</v>
      </c>
      <c r="U108" s="23" t="s">
        <v>739</v>
      </c>
      <c r="V108" s="24"/>
      <c r="X108" s="28" t="s">
        <v>824</v>
      </c>
      <c r="Y108" s="29" t="s">
        <v>825</v>
      </c>
      <c r="Z108" s="1" t="s">
        <v>554</v>
      </c>
      <c r="AA108" s="1" t="s">
        <v>555</v>
      </c>
      <c r="AI108" s="1" t="s">
        <v>355</v>
      </c>
      <c r="AJ108" s="261">
        <f>blends!Q33</f>
        <v>1830</v>
      </c>
    </row>
    <row r="109" spans="12:36" ht="29">
      <c r="L109" s="1" t="str">
        <f t="shared" si="52"/>
        <v>R-508A</v>
      </c>
      <c r="M109" s="22" t="str">
        <f t="shared" si="21"/>
        <v>R-508A</v>
      </c>
      <c r="N109" s="1" t="str">
        <f t="shared" si="22"/>
        <v>Mixtures</v>
      </c>
      <c r="O109" s="1" t="str">
        <f t="shared" si="23"/>
        <v>Mixtures</v>
      </c>
      <c r="P109" s="1" t="s">
        <v>817</v>
      </c>
      <c r="Q109" s="1" t="s">
        <v>617</v>
      </c>
      <c r="R109" s="1" t="s">
        <v>738</v>
      </c>
      <c r="S109" s="1" t="s">
        <v>357</v>
      </c>
      <c r="T109" s="1" t="s">
        <v>357</v>
      </c>
      <c r="U109" s="23" t="s">
        <v>739</v>
      </c>
      <c r="V109" s="24"/>
      <c r="X109" s="28" t="s">
        <v>827</v>
      </c>
      <c r="Y109" s="29" t="s">
        <v>828</v>
      </c>
      <c r="Z109" s="1" t="s">
        <v>555</v>
      </c>
      <c r="AA109" s="1" t="s">
        <v>555</v>
      </c>
      <c r="AI109" s="1" t="s">
        <v>356</v>
      </c>
      <c r="AJ109" s="261">
        <f>blends!Q34</f>
        <v>3985</v>
      </c>
    </row>
    <row r="110" spans="12:36" ht="29">
      <c r="L110" s="1" t="str">
        <f t="shared" si="52"/>
        <v>R-508B</v>
      </c>
      <c r="M110" s="22" t="str">
        <f t="shared" si="21"/>
        <v>R-508B</v>
      </c>
      <c r="N110" s="1" t="str">
        <f t="shared" si="22"/>
        <v>Mixtures</v>
      </c>
      <c r="O110" s="1" t="str">
        <f t="shared" si="23"/>
        <v>Mixtures</v>
      </c>
      <c r="P110" s="1" t="s">
        <v>820</v>
      </c>
      <c r="Q110" s="1" t="s">
        <v>737</v>
      </c>
      <c r="R110" s="1" t="s">
        <v>738</v>
      </c>
      <c r="S110" s="1" t="s">
        <v>358</v>
      </c>
      <c r="T110" s="1" t="s">
        <v>358</v>
      </c>
      <c r="U110" s="23" t="s">
        <v>739</v>
      </c>
      <c r="V110" s="24"/>
      <c r="X110" s="28" t="s">
        <v>831</v>
      </c>
      <c r="Y110" s="29" t="s">
        <v>832</v>
      </c>
      <c r="Z110" s="1" t="s">
        <v>554</v>
      </c>
      <c r="AA110" s="1" t="s">
        <v>555</v>
      </c>
      <c r="AI110" s="1" t="s">
        <v>357</v>
      </c>
      <c r="AJ110" s="261">
        <f>blends!Q35</f>
        <v>13214</v>
      </c>
    </row>
    <row r="111" spans="12:36" ht="43.5">
      <c r="L111" s="1" t="str">
        <f t="shared" si="52"/>
        <v>R-513A</v>
      </c>
      <c r="M111" s="22" t="str">
        <f t="shared" si="21"/>
        <v>R-513A</v>
      </c>
      <c r="N111" s="1" t="str">
        <f t="shared" ref="N111:N112" si="53">IF(LEFT(U111, 8)="Annex I ", "I",IF(LEFT(U111,8)="Annex II", "II", "Mixtures"))</f>
        <v>Mixtures</v>
      </c>
      <c r="O111" s="1" t="str">
        <f t="shared" ref="O111:O112" si="54">IF(LEFT(V111,9)="Section 1","1",IF(LEFT(V111,9)="Section 2","2",IF(LEFT(V111,9)="Section 3","3","Mixtures")))</f>
        <v>Mixtures</v>
      </c>
      <c r="P111" s="1" t="s">
        <v>823</v>
      </c>
      <c r="Q111" s="219" t="s">
        <v>617</v>
      </c>
      <c r="R111" s="1" t="s">
        <v>738</v>
      </c>
      <c r="S111" s="1" t="s">
        <v>359</v>
      </c>
      <c r="T111" s="1" t="s">
        <v>359</v>
      </c>
      <c r="V111" s="139"/>
      <c r="X111" s="28" t="s">
        <v>833</v>
      </c>
      <c r="Y111" s="29" t="s">
        <v>834</v>
      </c>
      <c r="Z111" s="1" t="s">
        <v>554</v>
      </c>
      <c r="AA111" s="1" t="s">
        <v>555</v>
      </c>
      <c r="AI111" s="1" t="s">
        <v>358</v>
      </c>
      <c r="AJ111" s="261">
        <f>blends!Q36</f>
        <v>13396</v>
      </c>
    </row>
    <row r="112" spans="12:36" ht="72.5">
      <c r="L112" s="1" t="str">
        <f t="shared" si="52"/>
        <v>R-515B</v>
      </c>
      <c r="M112" s="22" t="str">
        <f t="shared" si="21"/>
        <v>R-515B</v>
      </c>
      <c r="N112" s="1" t="str">
        <f t="shared" si="53"/>
        <v>Mixtures</v>
      </c>
      <c r="O112" s="1" t="str">
        <f t="shared" si="54"/>
        <v>Mixtures</v>
      </c>
      <c r="P112" s="1" t="s">
        <v>826</v>
      </c>
      <c r="Q112" s="219" t="s">
        <v>617</v>
      </c>
      <c r="R112" s="1" t="s">
        <v>738</v>
      </c>
      <c r="S112" s="1" t="s">
        <v>360</v>
      </c>
      <c r="T112" s="1" t="s">
        <v>360</v>
      </c>
      <c r="V112" s="139"/>
      <c r="X112" s="28" t="s">
        <v>835</v>
      </c>
      <c r="Y112" s="29" t="s">
        <v>836</v>
      </c>
      <c r="Z112" s="1" t="s">
        <v>554</v>
      </c>
      <c r="AA112" s="1" t="s">
        <v>555</v>
      </c>
      <c r="AI112" s="1" t="s">
        <v>359</v>
      </c>
      <c r="AJ112" s="261">
        <f>blends!Q37</f>
        <v>631.44000000000005</v>
      </c>
    </row>
    <row r="113" spans="12:36">
      <c r="L113" s="134" t="s">
        <v>412</v>
      </c>
      <c r="M113" s="138" t="s">
        <v>412</v>
      </c>
      <c r="N113" s="1" t="s">
        <v>829</v>
      </c>
      <c r="O113" s="1" t="s">
        <v>829</v>
      </c>
      <c r="Q113" s="1" t="s">
        <v>617</v>
      </c>
      <c r="R113" s="1" t="s">
        <v>830</v>
      </c>
      <c r="S113" s="134" t="s">
        <v>412</v>
      </c>
      <c r="T113" s="134" t="s">
        <v>412</v>
      </c>
      <c r="V113" s="139"/>
      <c r="X113" s="28" t="s">
        <v>837</v>
      </c>
      <c r="Y113" s="29" t="s">
        <v>838</v>
      </c>
      <c r="Z113" s="1" t="s">
        <v>554</v>
      </c>
      <c r="AA113" s="1" t="s">
        <v>555</v>
      </c>
      <c r="AI113" s="1" t="s">
        <v>360</v>
      </c>
      <c r="AJ113" s="261">
        <f>blends!Q38</f>
        <v>292.95699999999999</v>
      </c>
    </row>
    <row r="114" spans="12:36">
      <c r="L114" s="134" t="s">
        <v>413</v>
      </c>
      <c r="M114" s="138" t="s">
        <v>413</v>
      </c>
      <c r="N114" s="1" t="s">
        <v>829</v>
      </c>
      <c r="O114" s="1" t="s">
        <v>829</v>
      </c>
      <c r="Q114" s="1" t="s">
        <v>617</v>
      </c>
      <c r="R114" s="1" t="s">
        <v>830</v>
      </c>
      <c r="S114" s="134" t="s">
        <v>413</v>
      </c>
      <c r="T114" s="134" t="s">
        <v>413</v>
      </c>
      <c r="V114" s="21"/>
      <c r="X114" s="28" t="s">
        <v>839</v>
      </c>
      <c r="Y114" s="29" t="s">
        <v>840</v>
      </c>
      <c r="Z114" s="1" t="s">
        <v>554</v>
      </c>
      <c r="AA114" s="1" t="s">
        <v>555</v>
      </c>
      <c r="AI114" s="1" t="s">
        <v>412</v>
      </c>
      <c r="AJ114" s="1">
        <v>25</v>
      </c>
    </row>
    <row r="115" spans="12:36" ht="29">
      <c r="L115" s="134" t="s">
        <v>414</v>
      </c>
      <c r="M115" s="138" t="s">
        <v>414</v>
      </c>
      <c r="N115" s="1" t="s">
        <v>829</v>
      </c>
      <c r="O115" s="1" t="s">
        <v>829</v>
      </c>
      <c r="Q115" s="1" t="s">
        <v>617</v>
      </c>
      <c r="R115" s="1" t="s">
        <v>830</v>
      </c>
      <c r="S115" s="134" t="s">
        <v>414</v>
      </c>
      <c r="T115" s="134" t="s">
        <v>414</v>
      </c>
      <c r="V115" s="21"/>
      <c r="X115" s="28" t="s">
        <v>1179</v>
      </c>
      <c r="Y115" s="29" t="s">
        <v>841</v>
      </c>
      <c r="Z115" s="1" t="s">
        <v>555</v>
      </c>
      <c r="AA115" s="1" t="s">
        <v>555</v>
      </c>
      <c r="AI115" s="1" t="s">
        <v>413</v>
      </c>
      <c r="AJ115" s="1">
        <v>298</v>
      </c>
    </row>
    <row r="116" spans="12:36" ht="29">
      <c r="L116" s="134" t="s">
        <v>415</v>
      </c>
      <c r="M116" s="138" t="s">
        <v>415</v>
      </c>
      <c r="N116" s="1" t="s">
        <v>829</v>
      </c>
      <c r="O116" s="1" t="s">
        <v>829</v>
      </c>
      <c r="Q116" s="1" t="s">
        <v>617</v>
      </c>
      <c r="R116" s="1" t="s">
        <v>830</v>
      </c>
      <c r="S116" s="134" t="s">
        <v>415</v>
      </c>
      <c r="T116" s="134" t="s">
        <v>415</v>
      </c>
      <c r="V116" s="21"/>
      <c r="X116" s="28" t="s">
        <v>842</v>
      </c>
      <c r="Y116" s="29" t="s">
        <v>843</v>
      </c>
      <c r="Z116" s="1" t="s">
        <v>554</v>
      </c>
      <c r="AA116" s="1" t="s">
        <v>555</v>
      </c>
      <c r="AI116" s="1" t="s">
        <v>414</v>
      </c>
      <c r="AJ116" s="1">
        <v>1</v>
      </c>
    </row>
    <row r="117" spans="12:36" ht="29">
      <c r="L117" s="134" t="s">
        <v>416</v>
      </c>
      <c r="M117" s="138" t="s">
        <v>416</v>
      </c>
      <c r="N117" s="1" t="s">
        <v>829</v>
      </c>
      <c r="O117" s="1" t="s">
        <v>829</v>
      </c>
      <c r="Q117" s="1" t="s">
        <v>617</v>
      </c>
      <c r="R117" s="1" t="s">
        <v>830</v>
      </c>
      <c r="S117" s="134" t="s">
        <v>416</v>
      </c>
      <c r="T117" s="134" t="s">
        <v>416</v>
      </c>
      <c r="V117" s="21"/>
      <c r="X117" s="28" t="s">
        <v>844</v>
      </c>
      <c r="Y117" s="29" t="s">
        <v>845</v>
      </c>
      <c r="Z117" s="1" t="s">
        <v>554</v>
      </c>
      <c r="AA117" s="1" t="s">
        <v>555</v>
      </c>
      <c r="AI117" s="1" t="s">
        <v>415</v>
      </c>
      <c r="AJ117" s="1">
        <v>9</v>
      </c>
    </row>
    <row r="118" spans="12:36" ht="29">
      <c r="L118" s="134" t="s">
        <v>417</v>
      </c>
      <c r="M118" s="138" t="s">
        <v>417</v>
      </c>
      <c r="N118" s="1" t="s">
        <v>829</v>
      </c>
      <c r="O118" s="1" t="s">
        <v>829</v>
      </c>
      <c r="Q118" s="1" t="s">
        <v>617</v>
      </c>
      <c r="R118" s="1" t="s">
        <v>830</v>
      </c>
      <c r="S118" s="134" t="s">
        <v>417</v>
      </c>
      <c r="T118" s="134" t="s">
        <v>417</v>
      </c>
      <c r="V118" s="21"/>
      <c r="X118" s="28" t="s">
        <v>846</v>
      </c>
      <c r="Y118" s="29" t="s">
        <v>847</v>
      </c>
      <c r="Z118" s="1" t="s">
        <v>555</v>
      </c>
      <c r="AA118" s="1" t="s">
        <v>555</v>
      </c>
      <c r="AI118" s="1" t="s">
        <v>416</v>
      </c>
      <c r="AJ118" s="1">
        <v>13</v>
      </c>
    </row>
    <row r="119" spans="12:36" ht="29">
      <c r="L119" s="134" t="s">
        <v>418</v>
      </c>
      <c r="M119" s="138" t="s">
        <v>418</v>
      </c>
      <c r="N119" s="1" t="s">
        <v>829</v>
      </c>
      <c r="O119" s="1" t="s">
        <v>829</v>
      </c>
      <c r="Q119" s="1" t="s">
        <v>617</v>
      </c>
      <c r="R119" s="1" t="s">
        <v>830</v>
      </c>
      <c r="S119" s="134" t="s">
        <v>418</v>
      </c>
      <c r="T119" s="134" t="s">
        <v>418</v>
      </c>
      <c r="V119" s="21"/>
      <c r="X119" s="28" t="s">
        <v>848</v>
      </c>
      <c r="Y119" s="29" t="s">
        <v>849</v>
      </c>
      <c r="Z119" s="1" t="s">
        <v>554</v>
      </c>
      <c r="AA119" s="1" t="s">
        <v>555</v>
      </c>
      <c r="AI119" s="1" t="s">
        <v>417</v>
      </c>
      <c r="AJ119" s="1">
        <v>31</v>
      </c>
    </row>
    <row r="120" spans="12:36">
      <c r="L120" s="134" t="s">
        <v>419</v>
      </c>
      <c r="M120" s="138" t="s">
        <v>419</v>
      </c>
      <c r="N120" s="1" t="s">
        <v>829</v>
      </c>
      <c r="O120" s="1" t="s">
        <v>829</v>
      </c>
      <c r="Q120" s="1" t="s">
        <v>617</v>
      </c>
      <c r="R120" s="1" t="s">
        <v>830</v>
      </c>
      <c r="S120" s="134" t="s">
        <v>419</v>
      </c>
      <c r="T120" s="134" t="s">
        <v>419</v>
      </c>
      <c r="V120" s="21"/>
      <c r="X120" s="28" t="s">
        <v>850</v>
      </c>
      <c r="Y120" s="29" t="s">
        <v>851</v>
      </c>
      <c r="Z120" s="1" t="s">
        <v>554</v>
      </c>
      <c r="AA120" s="1" t="s">
        <v>555</v>
      </c>
      <c r="AI120" s="1" t="s">
        <v>418</v>
      </c>
      <c r="AJ120" s="1">
        <v>6</v>
      </c>
    </row>
    <row r="121" spans="12:36">
      <c r="L121" s="134" t="s">
        <v>420</v>
      </c>
      <c r="M121" s="138" t="s">
        <v>420</v>
      </c>
      <c r="N121" s="1" t="s">
        <v>829</v>
      </c>
      <c r="O121" s="1" t="s">
        <v>829</v>
      </c>
      <c r="Q121" s="1" t="s">
        <v>617</v>
      </c>
      <c r="R121" s="1" t="s">
        <v>830</v>
      </c>
      <c r="S121" s="134" t="s">
        <v>420</v>
      </c>
      <c r="T121" s="134" t="s">
        <v>420</v>
      </c>
      <c r="V121" s="21"/>
      <c r="X121" s="28" t="s">
        <v>852</v>
      </c>
      <c r="Y121" s="29" t="s">
        <v>853</v>
      </c>
      <c r="Z121" s="1" t="s">
        <v>554</v>
      </c>
      <c r="AA121" s="1" t="s">
        <v>554</v>
      </c>
      <c r="AI121" s="1" t="s">
        <v>419</v>
      </c>
      <c r="AJ121" s="1">
        <v>3</v>
      </c>
    </row>
    <row r="122" spans="12:36">
      <c r="L122" s="134" t="s">
        <v>421</v>
      </c>
      <c r="M122" s="138" t="s">
        <v>421</v>
      </c>
      <c r="N122" s="1" t="s">
        <v>829</v>
      </c>
      <c r="O122" s="1" t="s">
        <v>829</v>
      </c>
      <c r="Q122" s="1" t="s">
        <v>617</v>
      </c>
      <c r="R122" s="1" t="s">
        <v>830</v>
      </c>
      <c r="S122" s="134" t="s">
        <v>421</v>
      </c>
      <c r="T122" s="134" t="s">
        <v>421</v>
      </c>
      <c r="V122" s="21"/>
      <c r="X122" s="28" t="s">
        <v>854</v>
      </c>
      <c r="Y122" s="29" t="s">
        <v>855</v>
      </c>
      <c r="Z122" s="1" t="s">
        <v>554</v>
      </c>
      <c r="AA122" s="1" t="s">
        <v>555</v>
      </c>
      <c r="AI122" s="1" t="s">
        <v>420</v>
      </c>
      <c r="AJ122" s="1">
        <v>4</v>
      </c>
    </row>
    <row r="123" spans="12:36">
      <c r="L123" s="134" t="s">
        <v>422</v>
      </c>
      <c r="M123" s="138" t="s">
        <v>422</v>
      </c>
      <c r="N123" s="1" t="s">
        <v>829</v>
      </c>
      <c r="O123" s="1" t="s">
        <v>829</v>
      </c>
      <c r="Q123" s="1" t="s">
        <v>617</v>
      </c>
      <c r="R123" s="1" t="s">
        <v>830</v>
      </c>
      <c r="S123" s="134" t="s">
        <v>422</v>
      </c>
      <c r="T123" s="134" t="s">
        <v>422</v>
      </c>
      <c r="V123" s="21"/>
      <c r="X123" s="28" t="s">
        <v>856</v>
      </c>
      <c r="Y123" s="29" t="s">
        <v>857</v>
      </c>
      <c r="Z123" s="1" t="s">
        <v>554</v>
      </c>
      <c r="AA123" s="1" t="s">
        <v>555</v>
      </c>
      <c r="AI123" s="1" t="s">
        <v>421</v>
      </c>
      <c r="AJ123" s="1">
        <v>3</v>
      </c>
    </row>
    <row r="124" spans="12:36">
      <c r="L124" s="134" t="s">
        <v>423</v>
      </c>
      <c r="M124" s="138" t="s">
        <v>423</v>
      </c>
      <c r="N124" s="1" t="s">
        <v>829</v>
      </c>
      <c r="O124" s="1" t="s">
        <v>829</v>
      </c>
      <c r="Q124" s="1" t="s">
        <v>617</v>
      </c>
      <c r="R124" s="1" t="s">
        <v>830</v>
      </c>
      <c r="S124" s="134" t="s">
        <v>423</v>
      </c>
      <c r="T124" s="134" t="s">
        <v>423</v>
      </c>
      <c r="V124" s="21"/>
      <c r="X124" s="28" t="s">
        <v>858</v>
      </c>
      <c r="Y124" s="29" t="s">
        <v>859</v>
      </c>
      <c r="Z124" s="1" t="s">
        <v>554</v>
      </c>
      <c r="AA124" s="1" t="s">
        <v>555</v>
      </c>
      <c r="AI124" s="1" t="s">
        <v>422</v>
      </c>
      <c r="AJ124" s="1">
        <v>5</v>
      </c>
    </row>
    <row r="125" spans="12:36" ht="29">
      <c r="L125" s="134" t="s">
        <v>424</v>
      </c>
      <c r="M125" s="138" t="s">
        <v>424</v>
      </c>
      <c r="N125" s="1" t="s">
        <v>829</v>
      </c>
      <c r="O125" s="1" t="s">
        <v>829</v>
      </c>
      <c r="Q125" s="1" t="s">
        <v>617</v>
      </c>
      <c r="R125" s="1" t="s">
        <v>830</v>
      </c>
      <c r="S125" s="134" t="s">
        <v>424</v>
      </c>
      <c r="T125" s="134" t="s">
        <v>424</v>
      </c>
      <c r="V125" s="21"/>
      <c r="X125" s="28" t="s">
        <v>860</v>
      </c>
      <c r="Y125" s="29" t="s">
        <v>861</v>
      </c>
      <c r="Z125" s="1" t="s">
        <v>554</v>
      </c>
      <c r="AA125" s="1" t="s">
        <v>555</v>
      </c>
      <c r="AI125" s="1" t="s">
        <v>423</v>
      </c>
      <c r="AJ125" s="1">
        <v>5</v>
      </c>
    </row>
    <row r="126" spans="12:36" ht="58">
      <c r="L126" s="134" t="s">
        <v>425</v>
      </c>
      <c r="M126" s="138" t="s">
        <v>425</v>
      </c>
      <c r="N126" s="1" t="s">
        <v>829</v>
      </c>
      <c r="O126" s="1" t="s">
        <v>829</v>
      </c>
      <c r="Q126" s="1" t="s">
        <v>617</v>
      </c>
      <c r="R126" s="1" t="s">
        <v>830</v>
      </c>
      <c r="S126" s="134" t="s">
        <v>425</v>
      </c>
      <c r="T126" s="134" t="s">
        <v>425</v>
      </c>
      <c r="V126" s="21"/>
      <c r="X126" s="28" t="s">
        <v>862</v>
      </c>
      <c r="Y126" s="29" t="s">
        <v>863</v>
      </c>
      <c r="Z126" s="1" t="s">
        <v>554</v>
      </c>
      <c r="AA126" s="1" t="s">
        <v>555</v>
      </c>
      <c r="AI126" s="1" t="s">
        <v>424</v>
      </c>
      <c r="AJ126" s="1">
        <v>4</v>
      </c>
    </row>
    <row r="127" spans="12:36" ht="29">
      <c r="L127" s="134" t="s">
        <v>426</v>
      </c>
      <c r="M127" s="138" t="s">
        <v>426</v>
      </c>
      <c r="N127" s="1" t="s">
        <v>829</v>
      </c>
      <c r="O127" s="1" t="s">
        <v>829</v>
      </c>
      <c r="Q127" s="1" t="s">
        <v>617</v>
      </c>
      <c r="R127" s="1" t="s">
        <v>830</v>
      </c>
      <c r="S127" s="134" t="s">
        <v>426</v>
      </c>
      <c r="T127" s="134" t="s">
        <v>426</v>
      </c>
      <c r="V127" s="21"/>
      <c r="X127" s="28" t="s">
        <v>864</v>
      </c>
      <c r="Y127" s="29" t="s">
        <v>865</v>
      </c>
      <c r="Z127" s="1" t="s">
        <v>554</v>
      </c>
      <c r="AA127" s="1" t="s">
        <v>555</v>
      </c>
      <c r="AI127" s="1" t="s">
        <v>425</v>
      </c>
      <c r="AJ127" s="1">
        <v>25</v>
      </c>
    </row>
    <row r="128" spans="12:36">
      <c r="L128" s="134" t="s">
        <v>427</v>
      </c>
      <c r="M128" s="138" t="s">
        <v>427</v>
      </c>
      <c r="N128" s="1" t="s">
        <v>829</v>
      </c>
      <c r="O128" s="1" t="s">
        <v>829</v>
      </c>
      <c r="Q128" s="1" t="s">
        <v>617</v>
      </c>
      <c r="R128" s="1" t="s">
        <v>830</v>
      </c>
      <c r="S128" s="134" t="s">
        <v>427</v>
      </c>
      <c r="T128" s="134" t="s">
        <v>427</v>
      </c>
      <c r="V128" s="21"/>
      <c r="X128" s="28" t="s">
        <v>866</v>
      </c>
      <c r="Y128" s="29" t="s">
        <v>867</v>
      </c>
      <c r="Z128" s="1" t="s">
        <v>554</v>
      </c>
      <c r="AA128" s="1" t="s">
        <v>555</v>
      </c>
      <c r="AI128" s="1" t="s">
        <v>426</v>
      </c>
      <c r="AJ128" s="1">
        <v>6</v>
      </c>
    </row>
    <row r="129" spans="12:36">
      <c r="L129" s="134" t="s">
        <v>428</v>
      </c>
      <c r="M129" s="138" t="s">
        <v>428</v>
      </c>
      <c r="N129" s="1" t="s">
        <v>829</v>
      </c>
      <c r="O129" s="1" t="s">
        <v>829</v>
      </c>
      <c r="Q129" s="1" t="s">
        <v>617</v>
      </c>
      <c r="R129" s="1" t="s">
        <v>830</v>
      </c>
      <c r="S129" s="134" t="s">
        <v>428</v>
      </c>
      <c r="T129" s="134" t="s">
        <v>428</v>
      </c>
      <c r="V129" s="21"/>
      <c r="X129" s="28" t="s">
        <v>868</v>
      </c>
      <c r="Y129" s="29" t="s">
        <v>869</v>
      </c>
      <c r="Z129" s="1" t="s">
        <v>554</v>
      </c>
      <c r="AA129" s="1" t="s">
        <v>555</v>
      </c>
      <c r="AI129" s="1" t="s">
        <v>427</v>
      </c>
      <c r="AJ129" s="1">
        <v>4</v>
      </c>
    </row>
    <row r="130" spans="12:36" ht="15" thickBot="1">
      <c r="L130" s="134" t="s">
        <v>429</v>
      </c>
      <c r="M130" s="140" t="s">
        <v>429</v>
      </c>
      <c r="N130" s="141" t="s">
        <v>829</v>
      </c>
      <c r="O130" s="141" t="s">
        <v>829</v>
      </c>
      <c r="P130" s="141"/>
      <c r="Q130" s="141" t="s">
        <v>617</v>
      </c>
      <c r="R130" s="141" t="s">
        <v>830</v>
      </c>
      <c r="S130" s="142" t="s">
        <v>429</v>
      </c>
      <c r="T130" s="142" t="s">
        <v>429</v>
      </c>
      <c r="U130" s="141"/>
      <c r="V130" s="143"/>
      <c r="X130" s="28" t="s">
        <v>870</v>
      </c>
      <c r="Y130" s="29" t="s">
        <v>871</v>
      </c>
      <c r="Z130" s="1" t="s">
        <v>554</v>
      </c>
      <c r="AA130" s="1" t="s">
        <v>555</v>
      </c>
      <c r="AI130" s="1" t="s">
        <v>428</v>
      </c>
      <c r="AJ130" s="1">
        <v>2</v>
      </c>
    </row>
    <row r="131" spans="12:36" ht="29.5" thickTop="1">
      <c r="X131" s="28" t="s">
        <v>872</v>
      </c>
      <c r="Y131" s="29" t="s">
        <v>873</v>
      </c>
      <c r="Z131" s="1" t="s">
        <v>555</v>
      </c>
      <c r="AA131" s="1" t="s">
        <v>555</v>
      </c>
      <c r="AI131" s="1" t="s">
        <v>429</v>
      </c>
      <c r="AJ131" s="1">
        <v>5</v>
      </c>
    </row>
    <row r="132" spans="12:36">
      <c r="X132" s="28" t="s">
        <v>874</v>
      </c>
      <c r="Y132" s="29" t="s">
        <v>875</v>
      </c>
      <c r="Z132" s="1" t="s">
        <v>554</v>
      </c>
      <c r="AA132" s="1" t="s">
        <v>555</v>
      </c>
    </row>
    <row r="133" spans="12:36">
      <c r="X133" s="28" t="s">
        <v>876</v>
      </c>
      <c r="Y133" s="29" t="s">
        <v>877</v>
      </c>
      <c r="Z133" s="1" t="s">
        <v>554</v>
      </c>
      <c r="AA133" s="1" t="s">
        <v>555</v>
      </c>
    </row>
    <row r="134" spans="12:36">
      <c r="X134" s="28" t="s">
        <v>878</v>
      </c>
      <c r="Y134" s="29" t="s">
        <v>879</v>
      </c>
      <c r="Z134" s="1" t="s">
        <v>554</v>
      </c>
      <c r="AA134" s="1" t="s">
        <v>555</v>
      </c>
    </row>
    <row r="135" spans="12:36">
      <c r="X135" s="28" t="s">
        <v>880</v>
      </c>
      <c r="Y135" s="29" t="s">
        <v>881</v>
      </c>
      <c r="Z135" s="1" t="s">
        <v>554</v>
      </c>
      <c r="AA135" s="1" t="s">
        <v>555</v>
      </c>
    </row>
    <row r="136" spans="12:36">
      <c r="X136" s="28" t="s">
        <v>882</v>
      </c>
      <c r="Y136" s="29" t="s">
        <v>883</v>
      </c>
      <c r="Z136" s="1" t="s">
        <v>554</v>
      </c>
      <c r="AA136" s="1" t="s">
        <v>555</v>
      </c>
    </row>
    <row r="137" spans="12:36">
      <c r="X137" s="28" t="s">
        <v>884</v>
      </c>
      <c r="Y137" s="29" t="s">
        <v>885</v>
      </c>
      <c r="Z137" s="1" t="s">
        <v>555</v>
      </c>
      <c r="AA137" s="1" t="s">
        <v>555</v>
      </c>
    </row>
    <row r="138" spans="12:36">
      <c r="X138" s="28" t="s">
        <v>886</v>
      </c>
      <c r="Y138" s="29" t="s">
        <v>887</v>
      </c>
      <c r="Z138" s="1" t="s">
        <v>555</v>
      </c>
      <c r="AA138" s="1" t="s">
        <v>555</v>
      </c>
    </row>
    <row r="139" spans="12:36">
      <c r="X139" s="28" t="s">
        <v>888</v>
      </c>
      <c r="Y139" s="29" t="s">
        <v>889</v>
      </c>
      <c r="Z139" s="1" t="s">
        <v>554</v>
      </c>
      <c r="AA139" s="1" t="s">
        <v>555</v>
      </c>
    </row>
    <row r="140" spans="12:36">
      <c r="X140" s="28" t="s">
        <v>890</v>
      </c>
      <c r="Y140" s="29" t="s">
        <v>891</v>
      </c>
      <c r="Z140" s="1" t="s">
        <v>554</v>
      </c>
      <c r="AA140" s="1" t="s">
        <v>555</v>
      </c>
    </row>
    <row r="141" spans="12:36">
      <c r="X141" s="28" t="s">
        <v>892</v>
      </c>
      <c r="Y141" s="29" t="s">
        <v>893</v>
      </c>
      <c r="Z141" s="1" t="s">
        <v>554</v>
      </c>
      <c r="AA141" s="1" t="s">
        <v>555</v>
      </c>
    </row>
    <row r="142" spans="12:36">
      <c r="X142" s="28" t="s">
        <v>894</v>
      </c>
      <c r="Y142" s="29" t="s">
        <v>895</v>
      </c>
      <c r="Z142" s="1" t="s">
        <v>554</v>
      </c>
      <c r="AA142" s="1" t="s">
        <v>555</v>
      </c>
    </row>
    <row r="143" spans="12:36">
      <c r="X143" s="28" t="s">
        <v>896</v>
      </c>
      <c r="Y143" s="29" t="s">
        <v>897</v>
      </c>
      <c r="Z143" s="1" t="s">
        <v>554</v>
      </c>
      <c r="AA143" s="1" t="s">
        <v>555</v>
      </c>
    </row>
    <row r="144" spans="12:36">
      <c r="X144" s="28" t="s">
        <v>898</v>
      </c>
      <c r="Y144" s="29" t="s">
        <v>899</v>
      </c>
      <c r="Z144" s="1" t="s">
        <v>554</v>
      </c>
      <c r="AA144" s="1" t="s">
        <v>555</v>
      </c>
    </row>
    <row r="145" spans="24:27">
      <c r="X145" s="28" t="s">
        <v>900</v>
      </c>
      <c r="Y145" s="29" t="s">
        <v>901</v>
      </c>
      <c r="Z145" s="1" t="s">
        <v>555</v>
      </c>
      <c r="AA145" s="1" t="s">
        <v>555</v>
      </c>
    </row>
    <row r="146" spans="24:27">
      <c r="X146" s="28" t="s">
        <v>902</v>
      </c>
      <c r="Y146" s="29" t="s">
        <v>903</v>
      </c>
      <c r="Z146" s="1" t="s">
        <v>554</v>
      </c>
      <c r="AA146" s="1" t="s">
        <v>555</v>
      </c>
    </row>
    <row r="147" spans="24:27">
      <c r="X147" s="28" t="s">
        <v>904</v>
      </c>
      <c r="Y147" s="29" t="s">
        <v>905</v>
      </c>
      <c r="Z147" s="1" t="s">
        <v>554</v>
      </c>
      <c r="AA147" s="1" t="s">
        <v>554</v>
      </c>
    </row>
    <row r="148" spans="24:27">
      <c r="X148" s="28" t="s">
        <v>906</v>
      </c>
      <c r="Y148" s="29" t="s">
        <v>907</v>
      </c>
      <c r="Z148" s="1" t="s">
        <v>554</v>
      </c>
      <c r="AA148" s="1" t="s">
        <v>555</v>
      </c>
    </row>
    <row r="149" spans="24:27">
      <c r="X149" s="28" t="s">
        <v>908</v>
      </c>
      <c r="Y149" s="29" t="s">
        <v>909</v>
      </c>
      <c r="Z149" s="1" t="s">
        <v>554</v>
      </c>
      <c r="AA149" s="1" t="s">
        <v>555</v>
      </c>
    </row>
    <row r="150" spans="24:27">
      <c r="X150" s="28" t="s">
        <v>910</v>
      </c>
      <c r="Y150" s="29" t="s">
        <v>911</v>
      </c>
      <c r="Z150" s="1" t="s">
        <v>554</v>
      </c>
      <c r="AA150" s="1" t="s">
        <v>554</v>
      </c>
    </row>
    <row r="151" spans="24:27">
      <c r="X151" s="28" t="s">
        <v>912</v>
      </c>
      <c r="Y151" s="29" t="s">
        <v>913</v>
      </c>
      <c r="Z151" s="1" t="s">
        <v>554</v>
      </c>
      <c r="AA151" s="1" t="s">
        <v>555</v>
      </c>
    </row>
    <row r="152" spans="24:27">
      <c r="X152" s="28" t="s">
        <v>914</v>
      </c>
      <c r="Y152" s="29" t="s">
        <v>915</v>
      </c>
      <c r="Z152" s="1" t="s">
        <v>554</v>
      </c>
      <c r="AA152" s="1" t="s">
        <v>555</v>
      </c>
    </row>
    <row r="153" spans="24:27">
      <c r="X153" s="28" t="s">
        <v>916</v>
      </c>
      <c r="Y153" s="29" t="s">
        <v>917</v>
      </c>
      <c r="Z153" s="1" t="s">
        <v>554</v>
      </c>
      <c r="AA153" s="1" t="s">
        <v>555</v>
      </c>
    </row>
    <row r="154" spans="24:27">
      <c r="X154" s="28" t="s">
        <v>918</v>
      </c>
      <c r="Y154" s="29" t="s">
        <v>919</v>
      </c>
      <c r="Z154" s="1" t="s">
        <v>554</v>
      </c>
      <c r="AA154" s="1" t="s">
        <v>555</v>
      </c>
    </row>
    <row r="155" spans="24:27">
      <c r="X155" s="28" t="s">
        <v>920</v>
      </c>
      <c r="Y155" s="29" t="s">
        <v>921</v>
      </c>
      <c r="Z155" s="1" t="s">
        <v>554</v>
      </c>
      <c r="AA155" s="1" t="s">
        <v>555</v>
      </c>
    </row>
    <row r="156" spans="24:27">
      <c r="X156" s="28" t="s">
        <v>922</v>
      </c>
      <c r="Y156" s="29" t="s">
        <v>923</v>
      </c>
      <c r="Z156" s="1" t="s">
        <v>554</v>
      </c>
      <c r="AA156" s="1" t="s">
        <v>555</v>
      </c>
    </row>
    <row r="157" spans="24:27">
      <c r="X157" s="28" t="s">
        <v>924</v>
      </c>
      <c r="Y157" s="29" t="s">
        <v>925</v>
      </c>
      <c r="Z157" s="1" t="s">
        <v>554</v>
      </c>
      <c r="AA157" s="1" t="s">
        <v>554</v>
      </c>
    </row>
    <row r="158" spans="24:27">
      <c r="X158" s="28" t="s">
        <v>926</v>
      </c>
      <c r="Y158" s="29" t="s">
        <v>927</v>
      </c>
      <c r="Z158" s="1" t="s">
        <v>554</v>
      </c>
      <c r="AA158" s="1" t="s">
        <v>555</v>
      </c>
    </row>
    <row r="159" spans="24:27">
      <c r="X159" s="28" t="s">
        <v>928</v>
      </c>
      <c r="Y159" s="29" t="s">
        <v>929</v>
      </c>
      <c r="Z159" s="1" t="s">
        <v>554</v>
      </c>
      <c r="AA159" s="1" t="s">
        <v>555</v>
      </c>
    </row>
    <row r="160" spans="24:27">
      <c r="X160" s="28" t="s">
        <v>930</v>
      </c>
      <c r="Y160" s="29" t="s">
        <v>931</v>
      </c>
      <c r="Z160" s="1" t="s">
        <v>554</v>
      </c>
      <c r="AA160" s="1" t="s">
        <v>555</v>
      </c>
    </row>
    <row r="161" spans="24:27">
      <c r="X161" s="28" t="s">
        <v>932</v>
      </c>
      <c r="Y161" s="29" t="s">
        <v>933</v>
      </c>
      <c r="Z161" s="1" t="s">
        <v>554</v>
      </c>
      <c r="AA161" s="1" t="s">
        <v>555</v>
      </c>
    </row>
    <row r="162" spans="24:27">
      <c r="X162" s="28" t="s">
        <v>934</v>
      </c>
      <c r="Y162" s="29" t="s">
        <v>935</v>
      </c>
      <c r="Z162" s="1" t="s">
        <v>554</v>
      </c>
      <c r="AA162" s="1" t="s">
        <v>555</v>
      </c>
    </row>
    <row r="163" spans="24:27">
      <c r="X163" s="28" t="s">
        <v>936</v>
      </c>
      <c r="Y163" s="29" t="s">
        <v>937</v>
      </c>
      <c r="Z163" s="1" t="s">
        <v>554</v>
      </c>
      <c r="AA163" s="1" t="s">
        <v>555</v>
      </c>
    </row>
    <row r="164" spans="24:27">
      <c r="X164" s="28" t="s">
        <v>938</v>
      </c>
      <c r="Y164" s="29" t="s">
        <v>939</v>
      </c>
      <c r="Z164" s="1" t="s">
        <v>555</v>
      </c>
      <c r="AA164" s="1" t="s">
        <v>555</v>
      </c>
    </row>
    <row r="165" spans="24:27">
      <c r="X165" s="28" t="s">
        <v>940</v>
      </c>
      <c r="Y165" s="29" t="s">
        <v>941</v>
      </c>
      <c r="Z165" s="1" t="s">
        <v>554</v>
      </c>
      <c r="AA165" s="1" t="s">
        <v>554</v>
      </c>
    </row>
    <row r="166" spans="24:27">
      <c r="X166" s="28" t="s">
        <v>942</v>
      </c>
      <c r="Y166" s="29" t="s">
        <v>943</v>
      </c>
      <c r="Z166" s="1" t="s">
        <v>554</v>
      </c>
      <c r="AA166" s="1" t="s">
        <v>554</v>
      </c>
    </row>
    <row r="167" spans="24:27">
      <c r="X167" s="28" t="s">
        <v>944</v>
      </c>
      <c r="Y167" s="29" t="s">
        <v>945</v>
      </c>
      <c r="Z167" s="1" t="s">
        <v>554</v>
      </c>
      <c r="AA167" s="1" t="s">
        <v>555</v>
      </c>
    </row>
    <row r="168" spans="24:27">
      <c r="X168" s="28" t="s">
        <v>946</v>
      </c>
      <c r="Y168" s="29" t="s">
        <v>947</v>
      </c>
      <c r="Z168" s="1" t="s">
        <v>554</v>
      </c>
      <c r="AA168" s="1" t="s">
        <v>555</v>
      </c>
    </row>
    <row r="169" spans="24:27">
      <c r="X169" s="28" t="s">
        <v>948</v>
      </c>
      <c r="Y169" s="29" t="s">
        <v>949</v>
      </c>
      <c r="Z169" s="1" t="s">
        <v>554</v>
      </c>
      <c r="AA169" s="1" t="s">
        <v>555</v>
      </c>
    </row>
    <row r="170" spans="24:27">
      <c r="X170" s="28" t="s">
        <v>950</v>
      </c>
      <c r="Y170" s="29" t="s">
        <v>951</v>
      </c>
      <c r="Z170" s="1" t="s">
        <v>554</v>
      </c>
      <c r="AA170" s="1" t="s">
        <v>555</v>
      </c>
    </row>
    <row r="171" spans="24:27">
      <c r="X171" s="28" t="s">
        <v>952</v>
      </c>
      <c r="Y171" s="29" t="s">
        <v>953</v>
      </c>
      <c r="Z171" s="1" t="s">
        <v>554</v>
      </c>
      <c r="AA171" s="1" t="s">
        <v>555</v>
      </c>
    </row>
    <row r="172" spans="24:27">
      <c r="X172" s="28" t="s">
        <v>954</v>
      </c>
      <c r="Y172" s="29" t="s">
        <v>955</v>
      </c>
      <c r="Z172" s="1" t="s">
        <v>554</v>
      </c>
      <c r="AA172" s="1" t="s">
        <v>554</v>
      </c>
    </row>
    <row r="173" spans="24:27">
      <c r="X173" s="28" t="s">
        <v>956</v>
      </c>
      <c r="Y173" s="29" t="s">
        <v>957</v>
      </c>
      <c r="Z173" s="1" t="s">
        <v>554</v>
      </c>
      <c r="AA173" s="1" t="s">
        <v>554</v>
      </c>
    </row>
    <row r="174" spans="24:27">
      <c r="X174" s="28" t="s">
        <v>958</v>
      </c>
      <c r="Y174" s="29" t="s">
        <v>959</v>
      </c>
      <c r="Z174" s="1" t="s">
        <v>554</v>
      </c>
      <c r="AA174" s="1" t="s">
        <v>555</v>
      </c>
    </row>
    <row r="175" spans="24:27">
      <c r="X175" s="28" t="s">
        <v>960</v>
      </c>
      <c r="Y175" s="29" t="s">
        <v>961</v>
      </c>
      <c r="Z175" s="1" t="s">
        <v>554</v>
      </c>
      <c r="AA175" s="1" t="s">
        <v>555</v>
      </c>
    </row>
    <row r="176" spans="24:27">
      <c r="X176" s="28" t="s">
        <v>962</v>
      </c>
      <c r="Y176" s="29" t="s">
        <v>963</v>
      </c>
      <c r="Z176" s="1" t="s">
        <v>554</v>
      </c>
      <c r="AA176" s="1" t="s">
        <v>555</v>
      </c>
    </row>
    <row r="177" spans="24:27">
      <c r="X177" s="28" t="s">
        <v>964</v>
      </c>
      <c r="Y177" s="29" t="s">
        <v>965</v>
      </c>
      <c r="Z177" s="1" t="s">
        <v>554</v>
      </c>
      <c r="AA177" s="1" t="s">
        <v>555</v>
      </c>
    </row>
    <row r="178" spans="24:27">
      <c r="X178" s="28" t="s">
        <v>966</v>
      </c>
      <c r="Y178" s="29" t="s">
        <v>967</v>
      </c>
      <c r="Z178" s="1" t="s">
        <v>554</v>
      </c>
      <c r="AA178" s="1" t="s">
        <v>555</v>
      </c>
    </row>
    <row r="179" spans="24:27">
      <c r="X179" s="28" t="s">
        <v>968</v>
      </c>
      <c r="Y179" s="29" t="s">
        <v>969</v>
      </c>
      <c r="Z179" s="1" t="s">
        <v>554</v>
      </c>
      <c r="AA179" s="1" t="s">
        <v>554</v>
      </c>
    </row>
    <row r="180" spans="24:27">
      <c r="X180" s="28" t="s">
        <v>970</v>
      </c>
      <c r="Y180" s="29" t="s">
        <v>971</v>
      </c>
      <c r="Z180" s="1" t="s">
        <v>554</v>
      </c>
      <c r="AA180" s="1" t="s">
        <v>555</v>
      </c>
    </row>
    <row r="181" spans="24:27">
      <c r="X181" s="28" t="s">
        <v>972</v>
      </c>
      <c r="Y181" s="29" t="s">
        <v>973</v>
      </c>
      <c r="Z181" s="1" t="s">
        <v>554</v>
      </c>
      <c r="AA181" s="1" t="s">
        <v>555</v>
      </c>
    </row>
    <row r="182" spans="24:27">
      <c r="X182" s="28" t="s">
        <v>974</v>
      </c>
      <c r="Y182" s="29" t="s">
        <v>975</v>
      </c>
      <c r="Z182" s="1" t="s">
        <v>554</v>
      </c>
      <c r="AA182" s="1" t="s">
        <v>555</v>
      </c>
    </row>
    <row r="183" spans="24:27">
      <c r="X183" s="28" t="s">
        <v>976</v>
      </c>
      <c r="Y183" s="29" t="s">
        <v>977</v>
      </c>
      <c r="Z183" s="1" t="s">
        <v>554</v>
      </c>
      <c r="AA183" s="1" t="s">
        <v>555</v>
      </c>
    </row>
    <row r="184" spans="24:27">
      <c r="X184" s="28" t="s">
        <v>978</v>
      </c>
      <c r="Y184" s="29" t="s">
        <v>979</v>
      </c>
      <c r="Z184" s="1" t="s">
        <v>554</v>
      </c>
      <c r="AA184" s="1" t="s">
        <v>555</v>
      </c>
    </row>
    <row r="185" spans="24:27">
      <c r="X185" s="28" t="s">
        <v>980</v>
      </c>
      <c r="Y185" s="29" t="s">
        <v>981</v>
      </c>
      <c r="Z185" s="1" t="s">
        <v>554</v>
      </c>
      <c r="AA185" s="1" t="s">
        <v>554</v>
      </c>
    </row>
    <row r="186" spans="24:27">
      <c r="X186" s="28" t="s">
        <v>982</v>
      </c>
      <c r="Y186" s="29" t="s">
        <v>983</v>
      </c>
      <c r="Z186" s="1" t="s">
        <v>555</v>
      </c>
      <c r="AA186" s="1" t="s">
        <v>555</v>
      </c>
    </row>
    <row r="187" spans="24:27">
      <c r="X187" s="28" t="s">
        <v>984</v>
      </c>
      <c r="Y187" s="29" t="s">
        <v>985</v>
      </c>
      <c r="Z187" s="1" t="s">
        <v>555</v>
      </c>
      <c r="AA187" s="1" t="s">
        <v>555</v>
      </c>
    </row>
    <row r="188" spans="24:27">
      <c r="X188" s="28" t="s">
        <v>986</v>
      </c>
      <c r="Y188" s="29" t="s">
        <v>987</v>
      </c>
      <c r="Z188" s="1" t="s">
        <v>554</v>
      </c>
      <c r="AA188" s="1" t="s">
        <v>554</v>
      </c>
    </row>
    <row r="189" spans="24:27">
      <c r="X189" s="28" t="s">
        <v>988</v>
      </c>
      <c r="Y189" s="29" t="s">
        <v>989</v>
      </c>
      <c r="Z189" s="1" t="s">
        <v>554</v>
      </c>
      <c r="AA189" s="1" t="s">
        <v>555</v>
      </c>
    </row>
    <row r="190" spans="24:27">
      <c r="X190" s="28" t="s">
        <v>990</v>
      </c>
      <c r="Y190" s="29" t="s">
        <v>991</v>
      </c>
      <c r="Z190" s="1" t="s">
        <v>554</v>
      </c>
      <c r="AA190" s="1" t="s">
        <v>554</v>
      </c>
    </row>
    <row r="191" spans="24:27">
      <c r="X191" s="28" t="s">
        <v>992</v>
      </c>
      <c r="Y191" s="29" t="s">
        <v>993</v>
      </c>
      <c r="Z191" s="1" t="s">
        <v>555</v>
      </c>
      <c r="AA191" s="1" t="s">
        <v>555</v>
      </c>
    </row>
    <row r="192" spans="24:27">
      <c r="X192" s="28" t="s">
        <v>994</v>
      </c>
      <c r="Y192" s="29" t="s">
        <v>995</v>
      </c>
      <c r="Z192" s="1" t="s">
        <v>554</v>
      </c>
      <c r="AA192" s="1" t="s">
        <v>555</v>
      </c>
    </row>
    <row r="193" spans="24:27">
      <c r="X193" s="28" t="s">
        <v>996</v>
      </c>
      <c r="Y193" s="29" t="s">
        <v>997</v>
      </c>
      <c r="Z193" s="1" t="s">
        <v>554</v>
      </c>
      <c r="AA193" s="1" t="s">
        <v>555</v>
      </c>
    </row>
    <row r="194" spans="24:27">
      <c r="X194" s="28" t="s">
        <v>998</v>
      </c>
      <c r="Y194" s="29" t="s">
        <v>999</v>
      </c>
      <c r="Z194" s="1" t="s">
        <v>554</v>
      </c>
      <c r="AA194" s="1" t="s">
        <v>554</v>
      </c>
    </row>
    <row r="195" spans="24:27">
      <c r="X195" s="28" t="s">
        <v>1000</v>
      </c>
      <c r="Y195" s="29" t="s">
        <v>1001</v>
      </c>
      <c r="Z195" s="1" t="s">
        <v>554</v>
      </c>
      <c r="AA195" s="1" t="s">
        <v>554</v>
      </c>
    </row>
    <row r="196" spans="24:27">
      <c r="X196" s="28" t="s">
        <v>1002</v>
      </c>
      <c r="Y196" s="29" t="s">
        <v>1003</v>
      </c>
      <c r="Z196" s="1" t="s">
        <v>554</v>
      </c>
      <c r="AA196" s="1" t="s">
        <v>555</v>
      </c>
    </row>
    <row r="197" spans="24:27">
      <c r="X197" s="28" t="s">
        <v>1004</v>
      </c>
      <c r="Y197" s="29" t="s">
        <v>1005</v>
      </c>
      <c r="Z197" s="1" t="s">
        <v>554</v>
      </c>
      <c r="AA197" s="1" t="s">
        <v>555</v>
      </c>
    </row>
    <row r="198" spans="24:27">
      <c r="X198" s="28" t="s">
        <v>1006</v>
      </c>
      <c r="Y198" s="29" t="s">
        <v>1007</v>
      </c>
      <c r="Z198" s="1" t="s">
        <v>554</v>
      </c>
      <c r="AA198" s="1" t="s">
        <v>554</v>
      </c>
    </row>
    <row r="199" spans="24:27">
      <c r="X199" s="28" t="s">
        <v>1008</v>
      </c>
      <c r="Y199" s="29" t="s">
        <v>1009</v>
      </c>
      <c r="Z199" s="1" t="s">
        <v>554</v>
      </c>
      <c r="AA199" s="1" t="s">
        <v>554</v>
      </c>
    </row>
    <row r="200" spans="24:27">
      <c r="X200" s="28" t="s">
        <v>1010</v>
      </c>
      <c r="Y200" s="29" t="s">
        <v>1011</v>
      </c>
      <c r="Z200" s="1" t="s">
        <v>554</v>
      </c>
      <c r="AA200" s="1" t="s">
        <v>555</v>
      </c>
    </row>
    <row r="201" spans="24:27">
      <c r="X201" s="28" t="s">
        <v>1012</v>
      </c>
      <c r="Y201" s="29" t="s">
        <v>1013</v>
      </c>
      <c r="Z201" s="1" t="s">
        <v>554</v>
      </c>
      <c r="AA201" s="1" t="s">
        <v>555</v>
      </c>
    </row>
    <row r="202" spans="24:27">
      <c r="X202" s="28" t="s">
        <v>1014</v>
      </c>
      <c r="Y202" s="29" t="s">
        <v>1015</v>
      </c>
      <c r="Z202" s="1" t="s">
        <v>554</v>
      </c>
      <c r="AA202" s="1" t="s">
        <v>555</v>
      </c>
    </row>
    <row r="203" spans="24:27">
      <c r="X203" s="28" t="s">
        <v>1016</v>
      </c>
      <c r="Y203" s="29" t="s">
        <v>1017</v>
      </c>
      <c r="Z203" s="1" t="s">
        <v>554</v>
      </c>
      <c r="AA203" s="1" t="s">
        <v>555</v>
      </c>
    </row>
    <row r="204" spans="24:27">
      <c r="X204" s="28" t="s">
        <v>1018</v>
      </c>
      <c r="Y204" s="29" t="s">
        <v>1019</v>
      </c>
      <c r="Z204" s="1" t="s">
        <v>554</v>
      </c>
      <c r="AA204" s="1" t="s">
        <v>555</v>
      </c>
    </row>
    <row r="205" spans="24:27">
      <c r="X205" s="28" t="s">
        <v>1020</v>
      </c>
      <c r="Y205" s="29" t="s">
        <v>1021</v>
      </c>
      <c r="Z205" s="1" t="s">
        <v>554</v>
      </c>
      <c r="AA205" s="1" t="s">
        <v>555</v>
      </c>
    </row>
    <row r="206" spans="24:27">
      <c r="X206" s="28" t="s">
        <v>1022</v>
      </c>
      <c r="Y206" s="29" t="s">
        <v>1023</v>
      </c>
      <c r="Z206" s="1" t="s">
        <v>554</v>
      </c>
      <c r="AA206" s="1" t="s">
        <v>555</v>
      </c>
    </row>
    <row r="207" spans="24:27">
      <c r="X207" s="28" t="s">
        <v>1024</v>
      </c>
      <c r="Y207" s="29" t="s">
        <v>1025</v>
      </c>
      <c r="Z207" s="1" t="s">
        <v>554</v>
      </c>
      <c r="AA207" s="1" t="s">
        <v>555</v>
      </c>
    </row>
    <row r="208" spans="24:27">
      <c r="X208" s="28" t="s">
        <v>1026</v>
      </c>
      <c r="Y208" s="29" t="s">
        <v>1027</v>
      </c>
      <c r="Z208" s="1" t="s">
        <v>554</v>
      </c>
      <c r="AA208" s="1" t="s">
        <v>555</v>
      </c>
    </row>
    <row r="209" spans="24:27">
      <c r="X209" s="28" t="s">
        <v>1028</v>
      </c>
      <c r="Y209" s="29" t="s">
        <v>1029</v>
      </c>
      <c r="Z209" s="1" t="s">
        <v>554</v>
      </c>
      <c r="AA209" s="1" t="s">
        <v>555</v>
      </c>
    </row>
    <row r="210" spans="24:27">
      <c r="X210" s="28" t="s">
        <v>1030</v>
      </c>
      <c r="Y210" s="29" t="s">
        <v>1031</v>
      </c>
      <c r="Z210" s="1" t="s">
        <v>554</v>
      </c>
      <c r="AA210" s="1" t="s">
        <v>554</v>
      </c>
    </row>
    <row r="211" spans="24:27">
      <c r="X211" s="28" t="s">
        <v>1032</v>
      </c>
      <c r="Y211" s="29" t="s">
        <v>1033</v>
      </c>
      <c r="Z211" s="1" t="s">
        <v>555</v>
      </c>
      <c r="AA211" s="1" t="s">
        <v>555</v>
      </c>
    </row>
    <row r="212" spans="24:27">
      <c r="X212" s="28" t="s">
        <v>1034</v>
      </c>
      <c r="Y212" s="29" t="s">
        <v>1035</v>
      </c>
      <c r="Z212" s="1" t="s">
        <v>555</v>
      </c>
      <c r="AA212" s="1" t="s">
        <v>555</v>
      </c>
    </row>
    <row r="213" spans="24:27">
      <c r="X213" s="28" t="s">
        <v>1036</v>
      </c>
      <c r="Y213" s="29" t="s">
        <v>1037</v>
      </c>
      <c r="Z213" s="1" t="s">
        <v>554</v>
      </c>
      <c r="AA213" s="1" t="s">
        <v>555</v>
      </c>
    </row>
    <row r="214" spans="24:27">
      <c r="X214" s="28" t="s">
        <v>1038</v>
      </c>
      <c r="Y214" s="29" t="s">
        <v>1039</v>
      </c>
      <c r="Z214" s="1" t="s">
        <v>554</v>
      </c>
      <c r="AA214" s="1" t="s">
        <v>555</v>
      </c>
    </row>
    <row r="215" spans="24:27">
      <c r="X215" s="28" t="s">
        <v>1040</v>
      </c>
      <c r="Y215" s="29" t="s">
        <v>1041</v>
      </c>
      <c r="Z215" s="1" t="s">
        <v>554</v>
      </c>
      <c r="AA215" s="1" t="s">
        <v>555</v>
      </c>
    </row>
    <row r="216" spans="24:27">
      <c r="X216" s="28" t="s">
        <v>1042</v>
      </c>
      <c r="Y216" s="29" t="s">
        <v>1043</v>
      </c>
      <c r="Z216" s="1" t="s">
        <v>554</v>
      </c>
      <c r="AA216" s="1" t="s">
        <v>554</v>
      </c>
    </row>
    <row r="217" spans="24:27">
      <c r="X217" s="28" t="s">
        <v>1044</v>
      </c>
      <c r="Y217" s="29" t="s">
        <v>1045</v>
      </c>
      <c r="Z217" s="1" t="s">
        <v>554</v>
      </c>
      <c r="AA217" s="1" t="s">
        <v>555</v>
      </c>
    </row>
    <row r="218" spans="24:27">
      <c r="X218" s="28" t="s">
        <v>1046</v>
      </c>
      <c r="Y218" s="29" t="s">
        <v>1047</v>
      </c>
      <c r="Z218" s="1" t="s">
        <v>555</v>
      </c>
      <c r="AA218" s="1" t="s">
        <v>555</v>
      </c>
    </row>
    <row r="219" spans="24:27">
      <c r="X219" s="28" t="s">
        <v>1048</v>
      </c>
      <c r="Y219" s="29" t="s">
        <v>1049</v>
      </c>
      <c r="Z219" s="1" t="s">
        <v>554</v>
      </c>
      <c r="AA219" s="1" t="s">
        <v>555</v>
      </c>
    </row>
    <row r="220" spans="24:27">
      <c r="X220" s="28" t="s">
        <v>1050</v>
      </c>
      <c r="Y220" s="29" t="s">
        <v>1051</v>
      </c>
      <c r="Z220" s="1" t="s">
        <v>554</v>
      </c>
      <c r="AA220" s="1" t="s">
        <v>555</v>
      </c>
    </row>
    <row r="221" spans="24:27">
      <c r="X221" s="28" t="s">
        <v>1052</v>
      </c>
      <c r="Y221" s="29" t="s">
        <v>1053</v>
      </c>
      <c r="Z221" s="1" t="s">
        <v>554</v>
      </c>
      <c r="AA221" s="1" t="s">
        <v>555</v>
      </c>
    </row>
    <row r="222" spans="24:27">
      <c r="X222" s="28" t="s">
        <v>1054</v>
      </c>
      <c r="Y222" s="29" t="s">
        <v>1055</v>
      </c>
      <c r="Z222" s="1" t="s">
        <v>554</v>
      </c>
      <c r="AA222" s="1" t="s">
        <v>554</v>
      </c>
    </row>
    <row r="223" spans="24:27">
      <c r="X223" s="28" t="s">
        <v>1056</v>
      </c>
      <c r="Y223" s="29" t="s">
        <v>1057</v>
      </c>
      <c r="Z223" s="1" t="s">
        <v>554</v>
      </c>
      <c r="AA223" s="1" t="s">
        <v>555</v>
      </c>
    </row>
    <row r="224" spans="24:27">
      <c r="X224" s="28" t="s">
        <v>1058</v>
      </c>
      <c r="Y224" s="29" t="s">
        <v>1059</v>
      </c>
      <c r="Z224" s="1" t="s">
        <v>555</v>
      </c>
      <c r="AA224" s="1" t="s">
        <v>555</v>
      </c>
    </row>
    <row r="225" spans="24:27">
      <c r="X225" s="28" t="s">
        <v>1060</v>
      </c>
      <c r="Y225" s="29" t="s">
        <v>1061</v>
      </c>
      <c r="Z225" s="1" t="s">
        <v>554</v>
      </c>
      <c r="AA225" s="1" t="s">
        <v>555</v>
      </c>
    </row>
    <row r="226" spans="24:27">
      <c r="X226" s="28" t="s">
        <v>1062</v>
      </c>
      <c r="Y226" s="29" t="s">
        <v>1063</v>
      </c>
      <c r="Z226" s="1" t="s">
        <v>554</v>
      </c>
      <c r="AA226" s="1" t="s">
        <v>555</v>
      </c>
    </row>
    <row r="227" spans="24:27">
      <c r="X227" s="28" t="s">
        <v>1064</v>
      </c>
      <c r="Y227" s="29" t="s">
        <v>1065</v>
      </c>
      <c r="Z227" s="1" t="s">
        <v>554</v>
      </c>
      <c r="AA227" s="1" t="s">
        <v>554</v>
      </c>
    </row>
    <row r="228" spans="24:27">
      <c r="X228" s="28" t="s">
        <v>1066</v>
      </c>
      <c r="Y228" s="29" t="s">
        <v>1067</v>
      </c>
      <c r="Z228" s="1" t="s">
        <v>554</v>
      </c>
      <c r="AA228" s="1" t="s">
        <v>555</v>
      </c>
    </row>
    <row r="229" spans="24:27">
      <c r="X229" s="28" t="s">
        <v>1068</v>
      </c>
      <c r="Y229" s="29" t="s">
        <v>1069</v>
      </c>
      <c r="Z229" s="1" t="s">
        <v>554</v>
      </c>
      <c r="AA229" s="1" t="s">
        <v>555</v>
      </c>
    </row>
    <row r="230" spans="24:27">
      <c r="X230" s="28" t="s">
        <v>1070</v>
      </c>
      <c r="Y230" s="29" t="s">
        <v>1071</v>
      </c>
      <c r="Z230" s="1" t="s">
        <v>554</v>
      </c>
      <c r="AA230" s="1" t="s">
        <v>555</v>
      </c>
    </row>
    <row r="231" spans="24:27">
      <c r="X231" s="28" t="s">
        <v>1072</v>
      </c>
      <c r="Y231" s="29" t="s">
        <v>1073</v>
      </c>
      <c r="Z231" s="1" t="s">
        <v>554</v>
      </c>
      <c r="AA231" s="1" t="s">
        <v>555</v>
      </c>
    </row>
    <row r="232" spans="24:27">
      <c r="X232" s="28" t="s">
        <v>1074</v>
      </c>
      <c r="Y232" s="29" t="s">
        <v>1075</v>
      </c>
      <c r="Z232" s="1" t="s">
        <v>554</v>
      </c>
      <c r="AA232" s="1" t="s">
        <v>555</v>
      </c>
    </row>
    <row r="233" spans="24:27">
      <c r="X233" s="28" t="s">
        <v>1076</v>
      </c>
      <c r="Y233" s="29" t="s">
        <v>1077</v>
      </c>
      <c r="Z233" s="1" t="s">
        <v>554</v>
      </c>
      <c r="AA233" s="1" t="s">
        <v>554</v>
      </c>
    </row>
    <row r="234" spans="24:27">
      <c r="X234" s="28" t="s">
        <v>1078</v>
      </c>
      <c r="Y234" s="29" t="s">
        <v>1079</v>
      </c>
      <c r="Z234" s="1" t="s">
        <v>554</v>
      </c>
      <c r="AA234" s="1" t="s">
        <v>555</v>
      </c>
    </row>
    <row r="235" spans="24:27">
      <c r="X235" s="28" t="s">
        <v>1080</v>
      </c>
      <c r="Y235" s="29" t="s">
        <v>1081</v>
      </c>
      <c r="Z235" s="1" t="s">
        <v>554</v>
      </c>
      <c r="AA235" s="1" t="s">
        <v>555</v>
      </c>
    </row>
    <row r="236" spans="24:27">
      <c r="X236" s="28" t="s">
        <v>1082</v>
      </c>
      <c r="Y236" s="29" t="s">
        <v>1083</v>
      </c>
      <c r="Z236" s="1" t="s">
        <v>554</v>
      </c>
      <c r="AA236" s="1" t="s">
        <v>555</v>
      </c>
    </row>
    <row r="237" spans="24:27">
      <c r="X237" s="28" t="s">
        <v>1084</v>
      </c>
      <c r="Y237" s="29" t="s">
        <v>1085</v>
      </c>
      <c r="Z237" s="1" t="s">
        <v>554</v>
      </c>
      <c r="AA237" s="1" t="s">
        <v>555</v>
      </c>
    </row>
    <row r="238" spans="24:27">
      <c r="X238" s="28" t="s">
        <v>1086</v>
      </c>
      <c r="Y238" s="29" t="s">
        <v>1087</v>
      </c>
      <c r="Z238" s="1" t="s">
        <v>554</v>
      </c>
      <c r="AA238" s="1" t="s">
        <v>555</v>
      </c>
    </row>
    <row r="239" spans="24:27">
      <c r="X239" s="28" t="s">
        <v>1088</v>
      </c>
      <c r="Y239" s="29" t="s">
        <v>1089</v>
      </c>
      <c r="Z239" s="1" t="s">
        <v>554</v>
      </c>
      <c r="AA239" s="1" t="s">
        <v>554</v>
      </c>
    </row>
    <row r="240" spans="24:27">
      <c r="X240" s="28" t="s">
        <v>1090</v>
      </c>
      <c r="Y240" s="29" t="s">
        <v>1091</v>
      </c>
      <c r="Z240" s="1" t="s">
        <v>554</v>
      </c>
      <c r="AA240" s="1" t="s">
        <v>555</v>
      </c>
    </row>
    <row r="241" spans="24:27">
      <c r="X241" s="28" t="s">
        <v>1092</v>
      </c>
      <c r="Y241" s="29" t="s">
        <v>1093</v>
      </c>
      <c r="Z241" s="1" t="s">
        <v>554</v>
      </c>
      <c r="AA241" s="1" t="s">
        <v>555</v>
      </c>
    </row>
    <row r="242" spans="24:27">
      <c r="X242" s="28" t="s">
        <v>1094</v>
      </c>
      <c r="Y242" s="29" t="s">
        <v>1095</v>
      </c>
      <c r="Z242" s="1" t="s">
        <v>554</v>
      </c>
      <c r="AA242" s="1" t="s">
        <v>555</v>
      </c>
    </row>
    <row r="243" spans="24:27">
      <c r="X243" s="28" t="s">
        <v>1096</v>
      </c>
      <c r="Y243" s="29" t="s">
        <v>1097</v>
      </c>
      <c r="Z243" s="1" t="s">
        <v>554</v>
      </c>
      <c r="AA243" s="1" t="s">
        <v>555</v>
      </c>
    </row>
    <row r="244" spans="24:27">
      <c r="X244" s="28" t="s">
        <v>1098</v>
      </c>
      <c r="Y244" s="29" t="s">
        <v>1099</v>
      </c>
      <c r="Z244" s="1" t="s">
        <v>554</v>
      </c>
      <c r="AA244" s="1" t="s">
        <v>555</v>
      </c>
    </row>
    <row r="245" spans="24:27">
      <c r="X245" s="28" t="s">
        <v>1100</v>
      </c>
      <c r="Y245" s="29" t="s">
        <v>1101</v>
      </c>
      <c r="Z245" s="1" t="s">
        <v>554</v>
      </c>
      <c r="AA245" s="1" t="s">
        <v>555</v>
      </c>
    </row>
    <row r="246" spans="24:27">
      <c r="X246" s="28" t="s">
        <v>1102</v>
      </c>
      <c r="Y246" s="29" t="s">
        <v>1103</v>
      </c>
      <c r="Z246" s="1" t="s">
        <v>554</v>
      </c>
      <c r="AA246" s="1" t="s">
        <v>554</v>
      </c>
    </row>
    <row r="247" spans="24:27">
      <c r="X247" s="28" t="s">
        <v>1104</v>
      </c>
      <c r="Y247" s="29" t="s">
        <v>1105</v>
      </c>
      <c r="Z247" s="1" t="s">
        <v>554</v>
      </c>
      <c r="AA247" s="1" t="s">
        <v>555</v>
      </c>
    </row>
    <row r="248" spans="24:27">
      <c r="X248" s="28" t="s">
        <v>1106</v>
      </c>
      <c r="Y248" s="29" t="s">
        <v>1107</v>
      </c>
      <c r="Z248" s="1" t="s">
        <v>554</v>
      </c>
      <c r="AA248" s="1" t="s">
        <v>555</v>
      </c>
    </row>
    <row r="249" spans="24:27">
      <c r="X249" s="28" t="s">
        <v>1108</v>
      </c>
      <c r="Y249" s="29" t="s">
        <v>1109</v>
      </c>
      <c r="Z249" s="1" t="s">
        <v>554</v>
      </c>
      <c r="AA249" s="1" t="s">
        <v>555</v>
      </c>
    </row>
    <row r="250" spans="24:27">
      <c r="X250" s="28" t="s">
        <v>1110</v>
      </c>
      <c r="Y250" s="29" t="s">
        <v>1111</v>
      </c>
      <c r="Z250" s="1" t="s">
        <v>554</v>
      </c>
      <c r="AA250" s="1" t="s">
        <v>555</v>
      </c>
    </row>
    <row r="251" spans="24:27">
      <c r="X251" s="28" t="s">
        <v>1112</v>
      </c>
      <c r="Y251" s="29" t="s">
        <v>1113</v>
      </c>
      <c r="Z251" s="1" t="s">
        <v>554</v>
      </c>
      <c r="AA251" s="1" t="s">
        <v>555</v>
      </c>
    </row>
    <row r="252" spans="24:27">
      <c r="X252" s="28" t="s">
        <v>1114</v>
      </c>
      <c r="Y252" s="29" t="s">
        <v>1115</v>
      </c>
      <c r="Z252" s="1" t="s">
        <v>554</v>
      </c>
      <c r="AA252" s="1" t="s">
        <v>554</v>
      </c>
    </row>
    <row r="253" spans="24:27">
      <c r="X253" s="28" t="s">
        <v>1116</v>
      </c>
      <c r="Y253" s="29" t="s">
        <v>1117</v>
      </c>
      <c r="Z253" s="1" t="s">
        <v>554</v>
      </c>
      <c r="AA253" s="1" t="s">
        <v>554</v>
      </c>
    </row>
    <row r="254" spans="24:27">
      <c r="X254" s="28" t="s">
        <v>1118</v>
      </c>
      <c r="Y254" s="29" t="s">
        <v>1119</v>
      </c>
      <c r="Z254" s="1" t="s">
        <v>554</v>
      </c>
      <c r="AA254" s="1" t="s">
        <v>554</v>
      </c>
    </row>
    <row r="255" spans="24:27">
      <c r="X255" s="28" t="s">
        <v>1120</v>
      </c>
      <c r="Y255" s="29" t="s">
        <v>1121</v>
      </c>
      <c r="Z255" s="1" t="s">
        <v>554</v>
      </c>
      <c r="AA255" s="1" t="s">
        <v>555</v>
      </c>
    </row>
    <row r="256" spans="24:27">
      <c r="X256" s="28" t="s">
        <v>1122</v>
      </c>
      <c r="Y256" s="29" t="s">
        <v>1123</v>
      </c>
      <c r="Z256" s="1" t="s">
        <v>554</v>
      </c>
      <c r="AA256" s="1" t="s">
        <v>555</v>
      </c>
    </row>
    <row r="257" spans="24:27" ht="15" thickBot="1">
      <c r="X257" s="28" t="s">
        <v>1124</v>
      </c>
      <c r="Y257" s="29" t="s">
        <v>1125</v>
      </c>
      <c r="Z257" s="1" t="s">
        <v>554</v>
      </c>
      <c r="AA257" s="1" t="s">
        <v>555</v>
      </c>
    </row>
    <row r="258" spans="24:27" ht="15" thickTop="1">
      <c r="X258" s="130"/>
    </row>
  </sheetData>
  <sheetProtection algorithmName="SHA-512" hashValue="qQC9aCA8SzUgtkK2Z1fckE4aqmf/WKD+47OzYCzWoEAAgch6p9eoSdEMlNqrpO5VE9MbRoVyVt5Vi7jre4QSkg==" saltValue="tsGyH5kX2hYlkshs/n9eTw==" spinCount="100000" sheet="1" objects="1" scenarios="1"/>
  <sortState xmlns:xlrd2="http://schemas.microsoft.com/office/spreadsheetml/2017/richdata2" ref="M76:V154">
    <sortCondition ref="M76:M154"/>
  </sortState>
  <mergeCells count="1">
    <mergeCell ref="S5:V5"/>
  </mergeCells>
  <pageMargins left="0.7" right="0.7" top="0.75" bottom="0.75" header="0.3" footer="0.3"/>
  <pageSetup paperSize="9" orientation="portrait"/>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5ABE9-83EA-49F0-8EE8-F4E53C96947D}">
  <sheetPr codeName="Sheet23"/>
  <dimension ref="A1:X123"/>
  <sheetViews>
    <sheetView topLeftCell="C25" workbookViewId="0">
      <selection activeCell="J48" sqref="J48"/>
    </sheetView>
  </sheetViews>
  <sheetFormatPr defaultColWidth="8.6328125" defaultRowHeight="14.5"/>
  <cols>
    <col min="4" max="4" width="50.36328125" customWidth="1"/>
    <col min="6" max="6" width="9.36328125" style="257"/>
    <col min="8" max="8" width="9.36328125" style="257"/>
    <col min="17" max="17" width="11.453125" style="258" customWidth="1"/>
    <col min="23" max="23" width="20.36328125" customWidth="1"/>
  </cols>
  <sheetData>
    <row r="1" spans="1:24" s="1" customFormat="1" ht="43.5">
      <c r="D1" s="253" t="s">
        <v>1126</v>
      </c>
      <c r="E1" s="253" t="s">
        <v>1127</v>
      </c>
      <c r="F1" s="254" t="s">
        <v>1128</v>
      </c>
      <c r="G1" s="253" t="s">
        <v>1129</v>
      </c>
      <c r="H1" s="254" t="s">
        <v>1130</v>
      </c>
      <c r="I1" s="253" t="s">
        <v>1131</v>
      </c>
      <c r="J1" s="253" t="s">
        <v>1132</v>
      </c>
      <c r="K1" s="253" t="s">
        <v>1133</v>
      </c>
      <c r="L1" s="253" t="s">
        <v>1134</v>
      </c>
      <c r="M1" s="253" t="s">
        <v>1135</v>
      </c>
      <c r="N1" s="253" t="s">
        <v>1136</v>
      </c>
      <c r="O1" s="253" t="s">
        <v>1137</v>
      </c>
      <c r="P1" s="253" t="s">
        <v>1138</v>
      </c>
      <c r="Q1" s="255" t="s">
        <v>1139</v>
      </c>
      <c r="R1" s="253"/>
      <c r="S1" s="253" t="s">
        <v>1140</v>
      </c>
      <c r="W1" s="1" t="str">
        <f>'Reference Data'!AI7</f>
        <v>HFC-23</v>
      </c>
      <c r="X1" s="1">
        <f>'Reference Data'!AJ7</f>
        <v>14800</v>
      </c>
    </row>
    <row r="2" spans="1:24">
      <c r="A2" t="s">
        <v>327</v>
      </c>
      <c r="B2" t="s">
        <v>1141</v>
      </c>
      <c r="C2" t="s">
        <v>1141</v>
      </c>
      <c r="D2" t="s">
        <v>1142</v>
      </c>
      <c r="E2" s="256" t="s">
        <v>311</v>
      </c>
      <c r="F2" s="257">
        <v>0.44</v>
      </c>
      <c r="G2" t="s">
        <v>315</v>
      </c>
      <c r="H2" s="257">
        <v>0.52</v>
      </c>
      <c r="I2" s="256" t="s">
        <v>313</v>
      </c>
      <c r="J2" s="256">
        <v>0.04</v>
      </c>
      <c r="Q2" s="258">
        <f t="shared" ref="Q2:Q38" si="0">IF(ISBLANK(E2),0,VLOOKUP(E2,W:X,2,0)*F2 )+  IF(ISBLANK(G2),0,VLOOKUP(G2,W:X,2,0)*H2)  +  IF(ISBLANK(I2),0,VLOOKUP(I2,W:X,2,0)*J2)   +  IF(ISBLANK(K2),0,VLOOKUP(K2,W:X,2,0)*L2) + IF(ISBLANK(M2),0,VLOOKUP(M2,W:X,2,0)*N2 )  + IF(ISBLANK(O2),0,VLOOKUP(O2,W:X,2,0)*P2 )</f>
        <v>3921.6</v>
      </c>
      <c r="S2" s="257">
        <f t="shared" ref="S2:S38" si="1">F2+H2+J2+L2+N2+P2</f>
        <v>1</v>
      </c>
      <c r="W2" s="1" t="str">
        <f>'Reference Data'!AI8</f>
        <v>HFC-32</v>
      </c>
      <c r="X2" s="1">
        <f>'Reference Data'!AJ8</f>
        <v>675</v>
      </c>
    </row>
    <row r="3" spans="1:24">
      <c r="A3" t="s">
        <v>328</v>
      </c>
      <c r="B3" t="s">
        <v>1141</v>
      </c>
      <c r="C3" t="s">
        <v>1141</v>
      </c>
      <c r="D3" t="s">
        <v>1143</v>
      </c>
      <c r="E3" t="s">
        <v>309</v>
      </c>
      <c r="F3" s="257">
        <v>0.2</v>
      </c>
      <c r="G3" s="256" t="s">
        <v>311</v>
      </c>
      <c r="H3" s="257">
        <v>0.4</v>
      </c>
      <c r="I3" s="256" t="s">
        <v>313</v>
      </c>
      <c r="J3" s="256">
        <v>0.4</v>
      </c>
      <c r="K3" s="256"/>
      <c r="L3" s="256"/>
      <c r="M3" s="256"/>
      <c r="N3" s="256"/>
      <c r="O3" s="256"/>
      <c r="P3" s="256"/>
      <c r="Q3" s="258">
        <f t="shared" si="0"/>
        <v>2107</v>
      </c>
      <c r="S3" s="257">
        <f t="shared" si="1"/>
        <v>1</v>
      </c>
      <c r="W3" s="1" t="str">
        <f>'Reference Data'!AI9</f>
        <v>HFC-41</v>
      </c>
      <c r="X3" s="1">
        <f>'Reference Data'!AJ9</f>
        <v>92</v>
      </c>
    </row>
    <row r="4" spans="1:24">
      <c r="A4" t="s">
        <v>329</v>
      </c>
      <c r="B4" t="s">
        <v>1141</v>
      </c>
      <c r="C4" t="s">
        <v>1141</v>
      </c>
      <c r="D4" s="30" t="s">
        <v>1144</v>
      </c>
      <c r="E4" t="s">
        <v>309</v>
      </c>
      <c r="F4" s="257">
        <v>0.23</v>
      </c>
      <c r="G4" t="s">
        <v>311</v>
      </c>
      <c r="H4" s="257">
        <v>0.25</v>
      </c>
      <c r="I4" t="s">
        <v>313</v>
      </c>
      <c r="J4" s="256">
        <v>0.52</v>
      </c>
      <c r="K4" s="256"/>
      <c r="L4" s="256"/>
      <c r="M4" s="256"/>
      <c r="N4" s="256"/>
      <c r="O4" s="256"/>
      <c r="P4" s="256"/>
      <c r="Q4" s="258">
        <f t="shared" si="0"/>
        <v>1773.85</v>
      </c>
      <c r="S4" s="257">
        <f t="shared" si="1"/>
        <v>1</v>
      </c>
      <c r="W4" s="1" t="str">
        <f>'Reference Data'!AI10</f>
        <v>HFC-125</v>
      </c>
      <c r="X4" s="1">
        <f>'Reference Data'!AJ10</f>
        <v>3500</v>
      </c>
    </row>
    <row r="5" spans="1:24">
      <c r="A5" t="s">
        <v>330</v>
      </c>
      <c r="B5" t="s">
        <v>1141</v>
      </c>
      <c r="C5" t="s">
        <v>1141</v>
      </c>
      <c r="D5" t="s">
        <v>748</v>
      </c>
      <c r="E5" t="s">
        <v>309</v>
      </c>
      <c r="F5" s="257">
        <v>0.3</v>
      </c>
      <c r="G5" t="s">
        <v>311</v>
      </c>
      <c r="H5" s="257">
        <v>0.3</v>
      </c>
      <c r="I5" t="s">
        <v>313</v>
      </c>
      <c r="J5" s="256">
        <v>0.4</v>
      </c>
      <c r="K5" s="256"/>
      <c r="L5" s="256"/>
      <c r="M5" s="256"/>
      <c r="N5" s="256"/>
      <c r="O5" s="256"/>
      <c r="P5" s="256"/>
      <c r="Q5" s="258">
        <f t="shared" si="0"/>
        <v>1824.5</v>
      </c>
      <c r="S5" s="257">
        <f t="shared" si="1"/>
        <v>1</v>
      </c>
      <c r="W5" s="1" t="str">
        <f>'Reference Data'!AI11</f>
        <v>HFC-134</v>
      </c>
      <c r="X5" s="1">
        <f>'Reference Data'!AJ11</f>
        <v>1100</v>
      </c>
    </row>
    <row r="6" spans="1:24">
      <c r="A6" t="s">
        <v>331</v>
      </c>
      <c r="B6" t="s">
        <v>1141</v>
      </c>
      <c r="C6" t="s">
        <v>1141</v>
      </c>
      <c r="D6" t="s">
        <v>752</v>
      </c>
      <c r="E6" t="s">
        <v>311</v>
      </c>
      <c r="F6" s="257">
        <v>0.15</v>
      </c>
      <c r="G6" t="s">
        <v>313</v>
      </c>
      <c r="H6" s="257">
        <v>0.52500000000000002</v>
      </c>
      <c r="I6" t="s">
        <v>309</v>
      </c>
      <c r="J6" s="259">
        <v>0.32500000000000001</v>
      </c>
      <c r="K6" s="259"/>
      <c r="L6" s="259"/>
      <c r="M6" s="259"/>
      <c r="N6" s="259"/>
      <c r="O6" s="259"/>
      <c r="P6" s="259"/>
      <c r="Q6" s="258">
        <f t="shared" si="0"/>
        <v>1495.125</v>
      </c>
      <c r="S6" s="257">
        <f t="shared" si="1"/>
        <v>1</v>
      </c>
      <c r="W6" s="1" t="str">
        <f>'Reference Data'!AI12</f>
        <v>HFC-134a</v>
      </c>
      <c r="X6" s="1">
        <f>'Reference Data'!AJ12</f>
        <v>1430</v>
      </c>
    </row>
    <row r="7" spans="1:24">
      <c r="A7" t="s">
        <v>332</v>
      </c>
      <c r="B7" t="s">
        <v>1141</v>
      </c>
      <c r="C7" t="s">
        <v>1141</v>
      </c>
      <c r="D7" t="s">
        <v>1145</v>
      </c>
      <c r="E7" t="s">
        <v>309</v>
      </c>
      <c r="F7" s="257">
        <v>0.5</v>
      </c>
      <c r="G7" t="s">
        <v>311</v>
      </c>
      <c r="H7" s="257">
        <v>0.5</v>
      </c>
      <c r="Q7" s="258">
        <f t="shared" si="0"/>
        <v>2087.5</v>
      </c>
      <c r="S7" s="257">
        <f t="shared" si="1"/>
        <v>1</v>
      </c>
      <c r="W7" s="1" t="str">
        <f>'Reference Data'!AI13</f>
        <v>HFC-143</v>
      </c>
      <c r="X7" s="1">
        <f>'Reference Data'!AJ13</f>
        <v>353</v>
      </c>
    </row>
    <row r="8" spans="1:24">
      <c r="A8" t="s">
        <v>333</v>
      </c>
      <c r="B8" t="s">
        <v>1141</v>
      </c>
      <c r="C8" t="s">
        <v>1141</v>
      </c>
      <c r="D8" t="s">
        <v>758</v>
      </c>
      <c r="E8" t="s">
        <v>401</v>
      </c>
      <c r="F8" s="257">
        <v>0.09</v>
      </c>
      <c r="G8" t="s">
        <v>313</v>
      </c>
      <c r="H8" s="257">
        <v>0.88</v>
      </c>
      <c r="I8" t="s">
        <v>421</v>
      </c>
      <c r="J8" s="256">
        <v>0.03</v>
      </c>
      <c r="Q8" s="258">
        <f t="shared" si="0"/>
        <v>2053.19</v>
      </c>
      <c r="S8" s="257">
        <f t="shared" si="1"/>
        <v>1</v>
      </c>
      <c r="W8" s="1" t="str">
        <f>'Reference Data'!AI14</f>
        <v>HFC-143a</v>
      </c>
      <c r="X8" s="1">
        <f>'Reference Data'!AJ14</f>
        <v>4470</v>
      </c>
    </row>
    <row r="9" spans="1:24">
      <c r="A9" t="s">
        <v>334</v>
      </c>
      <c r="B9" t="s">
        <v>1141</v>
      </c>
      <c r="C9" t="s">
        <v>1141</v>
      </c>
      <c r="D9" t="s">
        <v>1146</v>
      </c>
      <c r="E9" t="s">
        <v>311</v>
      </c>
      <c r="F9" s="257">
        <v>0.46600000000000003</v>
      </c>
      <c r="G9" t="s">
        <v>313</v>
      </c>
      <c r="H9" s="257">
        <v>0.5</v>
      </c>
      <c r="I9" t="s">
        <v>421</v>
      </c>
      <c r="J9" s="259">
        <v>3.4000000000000002E-2</v>
      </c>
      <c r="Q9" s="258">
        <f t="shared" si="0"/>
        <v>2346.1019999999999</v>
      </c>
      <c r="S9" s="257">
        <f t="shared" si="1"/>
        <v>1</v>
      </c>
      <c r="W9" s="1" t="str">
        <f>'Reference Data'!AI15</f>
        <v>HFC-152</v>
      </c>
      <c r="X9" s="1">
        <f>'Reference Data'!AJ15</f>
        <v>53</v>
      </c>
    </row>
    <row r="10" spans="1:24">
      <c r="A10" t="s">
        <v>335</v>
      </c>
      <c r="B10" t="s">
        <v>1141</v>
      </c>
      <c r="C10" t="s">
        <v>1141</v>
      </c>
      <c r="D10" t="s">
        <v>764</v>
      </c>
      <c r="E10" t="s">
        <v>311</v>
      </c>
      <c r="F10" s="257">
        <v>0.79</v>
      </c>
      <c r="G10" t="s">
        <v>313</v>
      </c>
      <c r="H10" s="257">
        <v>0.183</v>
      </c>
      <c r="I10" t="s">
        <v>421</v>
      </c>
      <c r="J10" s="259">
        <v>2.7E-2</v>
      </c>
      <c r="K10" s="259"/>
      <c r="L10" s="259"/>
      <c r="M10" s="259"/>
      <c r="N10" s="259"/>
      <c r="O10" s="259"/>
      <c r="P10" s="259"/>
      <c r="Q10" s="258">
        <f t="shared" si="0"/>
        <v>3026.7710000000002</v>
      </c>
      <c r="S10" s="257">
        <f t="shared" si="1"/>
        <v>1</v>
      </c>
      <c r="W10" s="1" t="str">
        <f>'Reference Data'!AI16</f>
        <v>HFC-152a</v>
      </c>
      <c r="X10" s="1">
        <f>'Reference Data'!AJ16</f>
        <v>124</v>
      </c>
    </row>
    <row r="11" spans="1:24">
      <c r="A11" t="s">
        <v>336</v>
      </c>
      <c r="B11" t="s">
        <v>1141</v>
      </c>
      <c r="C11" t="s">
        <v>1141</v>
      </c>
      <c r="D11" t="s">
        <v>1147</v>
      </c>
      <c r="E11" t="s">
        <v>311</v>
      </c>
      <c r="F11" s="257">
        <v>0.85099999999999998</v>
      </c>
      <c r="G11" t="s">
        <v>313</v>
      </c>
      <c r="H11" s="257">
        <v>0.115</v>
      </c>
      <c r="I11" t="s">
        <v>421</v>
      </c>
      <c r="J11" s="259">
        <v>3.4000000000000002E-2</v>
      </c>
      <c r="Q11" s="258">
        <f t="shared" si="0"/>
        <v>3143.0519999999997</v>
      </c>
      <c r="S11" s="257">
        <f t="shared" si="1"/>
        <v>1</v>
      </c>
      <c r="W11" s="1" t="str">
        <f>'Reference Data'!AI17</f>
        <v>HFC-161</v>
      </c>
      <c r="X11" s="1">
        <f>'Reference Data'!AJ17</f>
        <v>12</v>
      </c>
    </row>
    <row r="12" spans="1:24">
      <c r="A12" t="s">
        <v>337</v>
      </c>
      <c r="B12" t="s">
        <v>1141</v>
      </c>
      <c r="C12" t="s">
        <v>1141</v>
      </c>
      <c r="D12" t="s">
        <v>1148</v>
      </c>
      <c r="E12" t="s">
        <v>311</v>
      </c>
      <c r="F12" s="257">
        <v>0.55000000000000004</v>
      </c>
      <c r="G12" t="s">
        <v>313</v>
      </c>
      <c r="H12" s="257">
        <v>0.42</v>
      </c>
      <c r="I12" t="s">
        <v>421</v>
      </c>
      <c r="J12" s="256">
        <v>0.03</v>
      </c>
      <c r="Q12" s="258">
        <f t="shared" si="0"/>
        <v>2525.6900000000005</v>
      </c>
      <c r="S12" s="257">
        <f t="shared" si="1"/>
        <v>1</v>
      </c>
      <c r="W12" s="1" t="str">
        <f>'Reference Data'!AI18</f>
        <v>HFC-227ea</v>
      </c>
      <c r="X12" s="1">
        <f>'Reference Data'!AJ18</f>
        <v>3220</v>
      </c>
    </row>
    <row r="13" spans="1:24">
      <c r="A13" t="s">
        <v>338</v>
      </c>
      <c r="B13" t="s">
        <v>1141</v>
      </c>
      <c r="C13" t="s">
        <v>1141</v>
      </c>
      <c r="D13" t="s">
        <v>1149</v>
      </c>
      <c r="E13" t="s">
        <v>313</v>
      </c>
      <c r="F13" s="257">
        <v>0.315</v>
      </c>
      <c r="G13" s="256" t="s">
        <v>311</v>
      </c>
      <c r="H13" s="257">
        <v>0.65100000000000002</v>
      </c>
      <c r="I13" t="s">
        <v>421</v>
      </c>
      <c r="J13" s="259">
        <v>3.4000000000000002E-2</v>
      </c>
      <c r="Q13" s="258">
        <f t="shared" si="0"/>
        <v>2729.0519999999997</v>
      </c>
      <c r="S13" s="257">
        <f t="shared" si="1"/>
        <v>1</v>
      </c>
      <c r="W13" s="1" t="str">
        <f>'Reference Data'!AI19</f>
        <v>HFC-236cb</v>
      </c>
      <c r="X13" s="1">
        <f>'Reference Data'!AJ19</f>
        <v>1340</v>
      </c>
    </row>
    <row r="14" spans="1:24" ht="29">
      <c r="A14" t="s">
        <v>339</v>
      </c>
      <c r="B14" t="s">
        <v>1141</v>
      </c>
      <c r="C14" t="s">
        <v>1141</v>
      </c>
      <c r="D14" t="s">
        <v>1150</v>
      </c>
      <c r="E14" t="s">
        <v>313</v>
      </c>
      <c r="F14" s="257">
        <v>0.52500000000000002</v>
      </c>
      <c r="G14" s="1" t="s">
        <v>319</v>
      </c>
      <c r="H14" s="257">
        <v>0.47499999999999998</v>
      </c>
      <c r="Q14" s="258">
        <f t="shared" si="0"/>
        <v>2280.25</v>
      </c>
      <c r="S14" s="257">
        <f t="shared" si="1"/>
        <v>1</v>
      </c>
      <c r="W14" s="1" t="str">
        <f>'Reference Data'!AI20</f>
        <v>HFC-236ea</v>
      </c>
      <c r="X14" s="1">
        <f>'Reference Data'!AJ20</f>
        <v>1370</v>
      </c>
    </row>
    <row r="15" spans="1:24">
      <c r="A15" t="s">
        <v>340</v>
      </c>
      <c r="B15" t="s">
        <v>1141</v>
      </c>
      <c r="C15" t="s">
        <v>1141</v>
      </c>
      <c r="D15" t="s">
        <v>1151</v>
      </c>
      <c r="E15" t="s">
        <v>311</v>
      </c>
      <c r="F15" s="257">
        <v>0.505</v>
      </c>
      <c r="G15" t="s">
        <v>313</v>
      </c>
      <c r="H15" s="257">
        <v>0.47</v>
      </c>
      <c r="I15" t="s">
        <v>420</v>
      </c>
      <c r="J15" s="259">
        <v>0.01</v>
      </c>
      <c r="K15" t="s">
        <v>421</v>
      </c>
      <c r="L15" s="259">
        <v>8.9999999999999993E-3</v>
      </c>
      <c r="M15" t="s">
        <v>423</v>
      </c>
      <c r="N15" s="259">
        <v>6.0000000000000001E-3</v>
      </c>
      <c r="O15" s="259"/>
      <c r="P15" s="259"/>
      <c r="Q15" s="258">
        <f t="shared" si="0"/>
        <v>2439.6970000000001</v>
      </c>
      <c r="S15" s="257">
        <f t="shared" si="1"/>
        <v>1</v>
      </c>
      <c r="W15" s="1" t="str">
        <f>'Reference Data'!AI21</f>
        <v>HFC-236fa</v>
      </c>
      <c r="X15" s="1">
        <f>'Reference Data'!AJ21</f>
        <v>9810</v>
      </c>
    </row>
    <row r="16" spans="1:24">
      <c r="A16" t="s">
        <v>341</v>
      </c>
      <c r="B16" t="s">
        <v>1141</v>
      </c>
      <c r="C16" t="s">
        <v>1141</v>
      </c>
      <c r="D16" t="s">
        <v>1152</v>
      </c>
      <c r="E16" t="s">
        <v>309</v>
      </c>
      <c r="F16" s="257">
        <v>0.15</v>
      </c>
      <c r="G16" t="s">
        <v>311</v>
      </c>
      <c r="H16" s="257">
        <v>0.25</v>
      </c>
      <c r="I16" t="s">
        <v>315</v>
      </c>
      <c r="J16" s="259">
        <v>0.1</v>
      </c>
      <c r="K16" t="s">
        <v>313</v>
      </c>
      <c r="L16" s="256">
        <v>0.5</v>
      </c>
      <c r="Q16" s="258">
        <f t="shared" si="0"/>
        <v>2138.25</v>
      </c>
      <c r="S16" s="257">
        <f t="shared" si="1"/>
        <v>1</v>
      </c>
      <c r="W16" s="1" t="str">
        <f>'Reference Data'!AI22</f>
        <v>HFC-245ca</v>
      </c>
      <c r="X16" s="1">
        <f>'Reference Data'!AJ22</f>
        <v>693</v>
      </c>
    </row>
    <row r="17" spans="1:24" ht="29">
      <c r="A17" t="s">
        <v>342</v>
      </c>
      <c r="B17" t="s">
        <v>1141</v>
      </c>
      <c r="C17" t="s">
        <v>1141</v>
      </c>
      <c r="D17" t="s">
        <v>1153</v>
      </c>
      <c r="E17" t="s">
        <v>311</v>
      </c>
      <c r="F17" s="257">
        <v>0.77500000000000002</v>
      </c>
      <c r="G17" t="s">
        <v>315</v>
      </c>
      <c r="H17" s="257">
        <v>0.2</v>
      </c>
      <c r="I17" s="1" t="s">
        <v>421</v>
      </c>
      <c r="J17" s="259">
        <v>1.9E-2</v>
      </c>
      <c r="K17" t="s">
        <v>419</v>
      </c>
      <c r="L17" s="259">
        <v>6.0000000000000001E-3</v>
      </c>
      <c r="Q17" s="258">
        <f t="shared" si="0"/>
        <v>3606.5749999999998</v>
      </c>
      <c r="S17" s="257">
        <f t="shared" si="1"/>
        <v>1</v>
      </c>
      <c r="W17" s="1" t="str">
        <f>'Reference Data'!AI23</f>
        <v>HFC-245fa</v>
      </c>
      <c r="X17" s="1">
        <f>'Reference Data'!AJ23</f>
        <v>1030</v>
      </c>
    </row>
    <row r="18" spans="1:24">
      <c r="A18" t="s">
        <v>343</v>
      </c>
      <c r="B18" t="s">
        <v>1141</v>
      </c>
      <c r="C18" t="s">
        <v>1141</v>
      </c>
      <c r="D18" t="s">
        <v>1154</v>
      </c>
      <c r="E18" t="s">
        <v>311</v>
      </c>
      <c r="F18" s="257">
        <v>0.63200000000000001</v>
      </c>
      <c r="G18" t="s">
        <v>315</v>
      </c>
      <c r="H18" s="257">
        <v>0.18</v>
      </c>
      <c r="I18" t="s">
        <v>313</v>
      </c>
      <c r="J18" s="259">
        <v>0.16</v>
      </c>
      <c r="K18" t="s">
        <v>421</v>
      </c>
      <c r="L18" s="259">
        <v>2.8000000000000001E-2</v>
      </c>
      <c r="Q18" s="260">
        <f t="shared" si="0"/>
        <v>3245.4839999999999</v>
      </c>
      <c r="S18" s="257">
        <f t="shared" si="1"/>
        <v>1</v>
      </c>
      <c r="W18" s="1" t="str">
        <f>'Reference Data'!AI24</f>
        <v>HFC-365 mfc</v>
      </c>
      <c r="X18" s="1">
        <f>'Reference Data'!AJ24</f>
        <v>794</v>
      </c>
    </row>
    <row r="19" spans="1:24">
      <c r="A19" t="s">
        <v>344</v>
      </c>
      <c r="B19" t="s">
        <v>1141</v>
      </c>
      <c r="C19" t="s">
        <v>1141</v>
      </c>
      <c r="D19" t="s">
        <v>1155</v>
      </c>
      <c r="E19" t="s">
        <v>313</v>
      </c>
      <c r="F19" s="257">
        <v>0.78500000000000003</v>
      </c>
      <c r="G19" t="s">
        <v>311</v>
      </c>
      <c r="H19" s="257">
        <v>0.19500000000000001</v>
      </c>
      <c r="I19" t="s">
        <v>420</v>
      </c>
      <c r="J19" s="259">
        <v>1.3999999999999999E-2</v>
      </c>
      <c r="K19" t="s">
        <v>1156</v>
      </c>
      <c r="L19" s="259">
        <v>6.0000000000000001E-3</v>
      </c>
      <c r="Q19" s="258">
        <f t="shared" si="0"/>
        <v>1805.136</v>
      </c>
      <c r="S19" s="257">
        <f t="shared" si="1"/>
        <v>1</v>
      </c>
      <c r="W19" s="1" t="str">
        <f>'Reference Data'!AI25</f>
        <v>HFC-43-10 mee</v>
      </c>
      <c r="X19" s="1">
        <f>'Reference Data'!AJ25</f>
        <v>1640</v>
      </c>
    </row>
    <row r="20" spans="1:24" ht="29">
      <c r="A20" t="s">
        <v>345</v>
      </c>
      <c r="B20" t="s">
        <v>1141</v>
      </c>
      <c r="C20" t="s">
        <v>1141</v>
      </c>
      <c r="D20" t="s">
        <v>1157</v>
      </c>
      <c r="E20" t="s">
        <v>311</v>
      </c>
      <c r="F20" s="257">
        <v>0.45</v>
      </c>
      <c r="G20" t="s">
        <v>313</v>
      </c>
      <c r="H20" s="257">
        <v>0.442</v>
      </c>
      <c r="I20" t="s">
        <v>309</v>
      </c>
      <c r="J20" s="259">
        <v>8.5000000000000006E-2</v>
      </c>
      <c r="K20" t="s">
        <v>420</v>
      </c>
      <c r="L20" s="259">
        <v>1.7000000000000001E-2</v>
      </c>
      <c r="M20" s="1" t="s">
        <v>423</v>
      </c>
      <c r="N20" s="259">
        <v>6.0000000000000001E-3</v>
      </c>
      <c r="O20" s="259"/>
      <c r="P20" s="259"/>
      <c r="Q20" s="258">
        <f t="shared" si="0"/>
        <v>2264.5330000000004</v>
      </c>
      <c r="S20" s="257">
        <f t="shared" si="1"/>
        <v>1</v>
      </c>
      <c r="W20" s="1" t="str">
        <f>'Reference Data'!AI26</f>
        <v>PFC-14</v>
      </c>
      <c r="X20" s="1">
        <f>'Reference Data'!AJ26</f>
        <v>7390</v>
      </c>
    </row>
    <row r="21" spans="1:24">
      <c r="A21" t="s">
        <v>346</v>
      </c>
      <c r="B21" t="s">
        <v>1141</v>
      </c>
      <c r="C21" t="s">
        <v>1141</v>
      </c>
      <c r="D21" t="s">
        <v>1158</v>
      </c>
      <c r="E21" t="s">
        <v>309</v>
      </c>
      <c r="F21" s="257">
        <v>0.26</v>
      </c>
      <c r="G21" t="s">
        <v>311</v>
      </c>
      <c r="H21" s="257">
        <v>0.26</v>
      </c>
      <c r="I21" t="s">
        <v>313</v>
      </c>
      <c r="J21" s="256">
        <v>0.21</v>
      </c>
      <c r="K21" t="s">
        <v>367</v>
      </c>
      <c r="L21" s="256">
        <v>7.0000000000000007E-2</v>
      </c>
      <c r="M21" t="s">
        <v>366</v>
      </c>
      <c r="N21" s="256">
        <v>0.2</v>
      </c>
      <c r="O21" s="256"/>
      <c r="P21" s="256"/>
      <c r="Q21" s="258">
        <f t="shared" si="0"/>
        <v>1387.09</v>
      </c>
      <c r="S21" s="257">
        <f t="shared" si="1"/>
        <v>1</v>
      </c>
      <c r="W21" s="1" t="str">
        <f>'Reference Data'!AI27</f>
        <v>PFC-116</v>
      </c>
      <c r="X21" s="1">
        <f>'Reference Data'!AJ27</f>
        <v>12200</v>
      </c>
    </row>
    <row r="22" spans="1:24">
      <c r="A22" t="s">
        <v>347</v>
      </c>
      <c r="B22" t="s">
        <v>1141</v>
      </c>
      <c r="C22" t="s">
        <v>1141</v>
      </c>
      <c r="D22" t="s">
        <v>791</v>
      </c>
      <c r="E22" t="s">
        <v>311</v>
      </c>
      <c r="F22" s="257">
        <v>0.247</v>
      </c>
      <c r="G22" t="s">
        <v>313</v>
      </c>
      <c r="H22" s="257">
        <v>0.25700000000000001</v>
      </c>
      <c r="I22" t="s">
        <v>309</v>
      </c>
      <c r="J22" s="259">
        <v>0.24299999999999999</v>
      </c>
      <c r="K22" t="s">
        <v>366</v>
      </c>
      <c r="L22" s="259">
        <v>0.253</v>
      </c>
      <c r="M22" s="259"/>
      <c r="N22" s="259"/>
      <c r="O22" s="259"/>
      <c r="P22" s="259"/>
      <c r="Q22" s="258">
        <f t="shared" si="0"/>
        <v>1397.047</v>
      </c>
      <c r="S22" s="257">
        <f t="shared" si="1"/>
        <v>1</v>
      </c>
      <c r="W22" s="1" t="str">
        <f>'Reference Data'!AI28</f>
        <v>PFC-218</v>
      </c>
      <c r="X22" s="1">
        <f>'Reference Data'!AJ28</f>
        <v>8830</v>
      </c>
    </row>
    <row r="23" spans="1:24">
      <c r="A23" t="s">
        <v>348</v>
      </c>
      <c r="B23" t="s">
        <v>1141</v>
      </c>
      <c r="C23" t="s">
        <v>1141</v>
      </c>
      <c r="D23" t="s">
        <v>794</v>
      </c>
      <c r="E23" t="s">
        <v>313</v>
      </c>
      <c r="F23" s="257">
        <v>0.42</v>
      </c>
      <c r="G23" t="s">
        <v>367</v>
      </c>
      <c r="H23" s="257">
        <v>0.57999999999999996</v>
      </c>
      <c r="Q23" s="258">
        <f t="shared" si="0"/>
        <v>604.66</v>
      </c>
      <c r="S23" s="257">
        <f t="shared" si="1"/>
        <v>1</v>
      </c>
      <c r="W23" s="1" t="str">
        <f>'Reference Data'!AI29</f>
        <v>PFC-3-1-10</v>
      </c>
      <c r="X23" s="1">
        <f>'Reference Data'!AJ29</f>
        <v>8860</v>
      </c>
    </row>
    <row r="24" spans="1:24">
      <c r="A24" t="s">
        <v>349</v>
      </c>
      <c r="B24" t="s">
        <v>1141</v>
      </c>
      <c r="C24" t="s">
        <v>1141</v>
      </c>
      <c r="D24" t="s">
        <v>1159</v>
      </c>
      <c r="E24" t="s">
        <v>309</v>
      </c>
      <c r="F24" s="257">
        <v>0.11</v>
      </c>
      <c r="G24" t="s">
        <v>311</v>
      </c>
      <c r="H24" s="257">
        <v>0.59</v>
      </c>
      <c r="I24" t="s">
        <v>366</v>
      </c>
      <c r="J24" s="259">
        <v>0.3</v>
      </c>
      <c r="Q24" s="258">
        <f t="shared" si="0"/>
        <v>2140.4499999999998</v>
      </c>
      <c r="S24" s="257">
        <f t="shared" si="1"/>
        <v>1</v>
      </c>
      <c r="W24" s="1" t="str">
        <f>'Reference Data'!AI30</f>
        <v>PFC-4-1-12</v>
      </c>
      <c r="X24" s="1">
        <f>'Reference Data'!AJ30</f>
        <v>9160</v>
      </c>
    </row>
    <row r="25" spans="1:24" ht="29">
      <c r="A25" t="s">
        <v>350</v>
      </c>
      <c r="B25" t="s">
        <v>1141</v>
      </c>
      <c r="C25" t="s">
        <v>1141</v>
      </c>
      <c r="D25" t="s">
        <v>1160</v>
      </c>
      <c r="E25" t="s">
        <v>313</v>
      </c>
      <c r="F25" s="257">
        <v>0.53800000000000003</v>
      </c>
      <c r="G25" t="s">
        <v>311</v>
      </c>
      <c r="H25" s="257">
        <v>0.2</v>
      </c>
      <c r="I25" t="s">
        <v>309</v>
      </c>
      <c r="J25" s="259">
        <v>0.2</v>
      </c>
      <c r="K25" t="s">
        <v>319</v>
      </c>
      <c r="L25" s="256">
        <v>0.05</v>
      </c>
      <c r="M25" t="s">
        <v>420</v>
      </c>
      <c r="N25" s="259">
        <v>6.0000000000000001E-3</v>
      </c>
      <c r="O25" s="1" t="s">
        <v>423</v>
      </c>
      <c r="P25" s="259">
        <v>6.0000000000000001E-3</v>
      </c>
      <c r="Q25" s="260">
        <f t="shared" si="0"/>
        <v>1765.394</v>
      </c>
      <c r="S25" s="257">
        <f t="shared" si="1"/>
        <v>1</v>
      </c>
      <c r="W25" s="1" t="str">
        <f>'Reference Data'!AI31</f>
        <v>PFC-5-1-14</v>
      </c>
      <c r="X25" s="1">
        <f>'Reference Data'!AJ31</f>
        <v>9300</v>
      </c>
    </row>
    <row r="26" spans="1:24">
      <c r="A26" t="s">
        <v>351</v>
      </c>
      <c r="B26" t="s">
        <v>1141</v>
      </c>
      <c r="C26" t="s">
        <v>1141</v>
      </c>
      <c r="D26" t="s">
        <v>1161</v>
      </c>
      <c r="E26" t="s">
        <v>309</v>
      </c>
      <c r="F26" s="257">
        <v>0.35</v>
      </c>
      <c r="G26" t="s">
        <v>366</v>
      </c>
      <c r="H26" s="257">
        <v>0.65</v>
      </c>
      <c r="Q26" s="258">
        <f t="shared" si="0"/>
        <v>238.84999999999997</v>
      </c>
      <c r="S26" s="257">
        <f t="shared" si="1"/>
        <v>1</v>
      </c>
      <c r="W26" s="1" t="str">
        <f>'Reference Data'!AI32</f>
        <v>PFC-c-318</v>
      </c>
      <c r="X26" s="1">
        <f>'Reference Data'!AJ32</f>
        <v>10300</v>
      </c>
    </row>
    <row r="27" spans="1:24">
      <c r="A27" t="s">
        <v>352</v>
      </c>
      <c r="B27" t="s">
        <v>1141</v>
      </c>
      <c r="C27" t="s">
        <v>1141</v>
      </c>
      <c r="D27" t="s">
        <v>1162</v>
      </c>
      <c r="E27" t="s">
        <v>309</v>
      </c>
      <c r="F27" s="257">
        <v>0.68899999999999995</v>
      </c>
      <c r="G27" t="s">
        <v>366</v>
      </c>
      <c r="H27" s="257">
        <v>0.311</v>
      </c>
      <c r="Q27" s="258">
        <f t="shared" si="0"/>
        <v>466.31900000000002</v>
      </c>
      <c r="S27" s="257">
        <f t="shared" si="1"/>
        <v>1</v>
      </c>
      <c r="W27" s="1" t="str">
        <f>'Reference Data'!AI33</f>
        <v xml:space="preserve">SF6 </v>
      </c>
      <c r="X27" s="1">
        <f>'Reference Data'!AJ33</f>
        <v>22800</v>
      </c>
    </row>
    <row r="28" spans="1:24">
      <c r="A28" t="s">
        <v>353</v>
      </c>
      <c r="B28" t="s">
        <v>1141</v>
      </c>
      <c r="C28" t="s">
        <v>1141</v>
      </c>
      <c r="D28" t="s">
        <v>805</v>
      </c>
      <c r="E28" t="s">
        <v>309</v>
      </c>
      <c r="F28" s="257">
        <v>0.215</v>
      </c>
      <c r="G28" t="s">
        <v>366</v>
      </c>
      <c r="H28" s="257">
        <v>0.78500000000000003</v>
      </c>
      <c r="Q28" s="258">
        <f t="shared" si="0"/>
        <v>148.26499999999999</v>
      </c>
      <c r="S28" s="257">
        <f t="shared" si="1"/>
        <v>1</v>
      </c>
      <c r="W28" s="1" t="str">
        <f>'Reference Data'!AI34</f>
        <v>HFC-1234yf</v>
      </c>
      <c r="X28" s="1">
        <f>'Reference Data'!AJ34</f>
        <v>4</v>
      </c>
    </row>
    <row r="29" spans="1:24">
      <c r="A29" t="s">
        <v>1168</v>
      </c>
      <c r="B29" t="s">
        <v>1141</v>
      </c>
      <c r="C29" t="s">
        <v>1141</v>
      </c>
      <c r="D29" t="s">
        <v>1170</v>
      </c>
      <c r="E29" t="s">
        <v>309</v>
      </c>
      <c r="F29" s="257">
        <v>0.215</v>
      </c>
      <c r="G29" t="s">
        <v>366</v>
      </c>
      <c r="H29" s="257">
        <v>0.755</v>
      </c>
      <c r="I29" s="265"/>
      <c r="J29" s="256">
        <v>0.03</v>
      </c>
      <c r="Q29" s="258">
        <f t="shared" si="0"/>
        <v>148.14500000000001</v>
      </c>
      <c r="S29" s="257">
        <f t="shared" si="1"/>
        <v>1</v>
      </c>
      <c r="W29" s="1"/>
      <c r="X29" s="1"/>
    </row>
    <row r="30" spans="1:24">
      <c r="A30" t="s">
        <v>354</v>
      </c>
      <c r="B30" t="s">
        <v>1141</v>
      </c>
      <c r="C30" t="s">
        <v>1141</v>
      </c>
      <c r="D30" t="s">
        <v>808</v>
      </c>
      <c r="E30" t="str">
        <f>W32</f>
        <v>HFC-1234ze</v>
      </c>
      <c r="F30" s="257">
        <v>0.49</v>
      </c>
      <c r="G30" t="s">
        <v>313</v>
      </c>
      <c r="H30" s="257">
        <v>0.45</v>
      </c>
      <c r="I30" t="s">
        <v>309</v>
      </c>
      <c r="J30" s="256">
        <v>0.06</v>
      </c>
      <c r="Q30" s="258">
        <f t="shared" si="0"/>
        <v>687.43</v>
      </c>
      <c r="S30" s="257">
        <f t="shared" ref="S30:S33" si="2">F30+H30+J30+L30+N30+P30</f>
        <v>1</v>
      </c>
      <c r="W30" s="1"/>
      <c r="X30" s="1"/>
    </row>
    <row r="31" spans="1:24" s="265" customFormat="1">
      <c r="A31" s="265" t="s">
        <v>1185</v>
      </c>
      <c r="B31" s="265" t="s">
        <v>1141</v>
      </c>
      <c r="C31" s="265" t="s">
        <v>1141</v>
      </c>
      <c r="D31" s="265" t="s">
        <v>1186</v>
      </c>
      <c r="E31" s="265" t="s">
        <v>309</v>
      </c>
      <c r="F31" s="267">
        <v>0.32500000000000001</v>
      </c>
      <c r="G31" s="265" t="s">
        <v>311</v>
      </c>
      <c r="H31" s="267">
        <v>0.32500000000000001</v>
      </c>
      <c r="J31" s="268">
        <v>0.35</v>
      </c>
      <c r="Q31" s="258">
        <f t="shared" si="0"/>
        <v>1356.875</v>
      </c>
      <c r="S31" s="257">
        <f t="shared" si="2"/>
        <v>1</v>
      </c>
      <c r="W31" s="219"/>
      <c r="X31" s="219"/>
    </row>
    <row r="32" spans="1:24">
      <c r="A32" t="s">
        <v>1169</v>
      </c>
      <c r="B32" t="s">
        <v>1141</v>
      </c>
      <c r="C32" t="s">
        <v>1141</v>
      </c>
      <c r="D32" t="s">
        <v>1171</v>
      </c>
      <c r="E32" t="s">
        <v>319</v>
      </c>
      <c r="F32" s="257">
        <v>4.2999999999999997E-2</v>
      </c>
      <c r="G32" t="s">
        <v>368</v>
      </c>
      <c r="H32" s="257">
        <v>0.17</v>
      </c>
      <c r="I32" t="s">
        <v>367</v>
      </c>
      <c r="J32" s="256">
        <v>0.78700000000000003</v>
      </c>
      <c r="Q32" s="258">
        <f t="shared" si="0"/>
        <v>145.49899999999997</v>
      </c>
      <c r="S32" s="257">
        <f t="shared" si="2"/>
        <v>1</v>
      </c>
      <c r="W32" s="1" t="str">
        <f>'Reference Data'!AI35</f>
        <v>HFC-1234ze</v>
      </c>
      <c r="X32" s="1">
        <f>'Reference Data'!AJ35</f>
        <v>7</v>
      </c>
    </row>
    <row r="33" spans="1:24">
      <c r="A33" t="s">
        <v>355</v>
      </c>
      <c r="B33" t="s">
        <v>1141</v>
      </c>
      <c r="C33" t="s">
        <v>1141</v>
      </c>
      <c r="D33" t="s">
        <v>811</v>
      </c>
      <c r="E33" t="s">
        <v>308</v>
      </c>
      <c r="F33" s="257">
        <v>0.1</v>
      </c>
      <c r="G33" s="265"/>
      <c r="H33" s="257">
        <v>0.6</v>
      </c>
      <c r="J33" s="256">
        <v>0.2</v>
      </c>
      <c r="K33" t="s">
        <v>311</v>
      </c>
      <c r="L33" s="256">
        <v>0.1</v>
      </c>
      <c r="Q33" s="258">
        <f t="shared" si="0"/>
        <v>1830</v>
      </c>
      <c r="S33" s="257">
        <f t="shared" si="2"/>
        <v>0.99999999999999989</v>
      </c>
      <c r="W33" s="1" t="str">
        <f>'Reference Data'!AI36</f>
        <v>HFC-1336mzz</v>
      </c>
      <c r="X33" s="1">
        <f>'Reference Data'!AJ36</f>
        <v>9</v>
      </c>
    </row>
    <row r="34" spans="1:24">
      <c r="A34" t="s">
        <v>356</v>
      </c>
      <c r="B34" t="s">
        <v>1141</v>
      </c>
      <c r="C34" t="s">
        <v>1141</v>
      </c>
      <c r="D34" t="s">
        <v>1163</v>
      </c>
      <c r="E34" t="s">
        <v>311</v>
      </c>
      <c r="F34" s="257">
        <v>0.5</v>
      </c>
      <c r="G34" t="s">
        <v>315</v>
      </c>
      <c r="H34" s="257">
        <v>0.5</v>
      </c>
      <c r="Q34" s="258">
        <f t="shared" si="0"/>
        <v>3985</v>
      </c>
      <c r="S34" s="257">
        <f t="shared" si="1"/>
        <v>1</v>
      </c>
      <c r="W34" s="1" t="str">
        <f>'Reference Data'!AI37</f>
        <v>HCFC-1233zd</v>
      </c>
      <c r="X34" s="1">
        <f>'Reference Data'!AJ37</f>
        <v>4.5</v>
      </c>
    </row>
    <row r="35" spans="1:24">
      <c r="A35" t="s">
        <v>357</v>
      </c>
      <c r="B35" t="s">
        <v>1141</v>
      </c>
      <c r="C35" t="s">
        <v>1141</v>
      </c>
      <c r="D35" t="s">
        <v>1164</v>
      </c>
      <c r="E35" t="s">
        <v>308</v>
      </c>
      <c r="F35" s="257">
        <v>0.39</v>
      </c>
      <c r="G35" s="1" t="s">
        <v>399</v>
      </c>
      <c r="H35" s="257">
        <v>0.61</v>
      </c>
      <c r="Q35" s="258">
        <f t="shared" si="0"/>
        <v>13214</v>
      </c>
      <c r="S35" s="257">
        <f t="shared" si="1"/>
        <v>1</v>
      </c>
      <c r="W35" s="1" t="str">
        <f>'Reference Data'!AI38</f>
        <v>HCFC-1233xf</v>
      </c>
      <c r="X35" s="1">
        <f>'Reference Data'!AJ38</f>
        <v>1</v>
      </c>
    </row>
    <row r="36" spans="1:24">
      <c r="A36" t="s">
        <v>358</v>
      </c>
      <c r="B36" t="s">
        <v>1141</v>
      </c>
      <c r="C36" t="s">
        <v>1141</v>
      </c>
      <c r="D36" t="s">
        <v>1165</v>
      </c>
      <c r="E36" t="s">
        <v>308</v>
      </c>
      <c r="F36" s="257">
        <v>0.46</v>
      </c>
      <c r="G36" s="1" t="s">
        <v>399</v>
      </c>
      <c r="H36" s="257">
        <v>0.54</v>
      </c>
      <c r="Q36" s="258">
        <f t="shared" si="0"/>
        <v>13396</v>
      </c>
      <c r="S36" s="257">
        <f t="shared" si="1"/>
        <v>1</v>
      </c>
      <c r="W36" s="1" t="str">
        <f>'Reference Data'!AI39</f>
        <v>HFE-125</v>
      </c>
      <c r="X36" s="1">
        <f>'Reference Data'!AJ39</f>
        <v>14900</v>
      </c>
    </row>
    <row r="37" spans="1:24">
      <c r="A37" t="s">
        <v>359</v>
      </c>
      <c r="B37" t="s">
        <v>1141</v>
      </c>
      <c r="C37" t="s">
        <v>1141</v>
      </c>
      <c r="D37" t="s">
        <v>823</v>
      </c>
      <c r="E37" t="s">
        <v>366</v>
      </c>
      <c r="F37" s="257">
        <v>0.56000000000000005</v>
      </c>
      <c r="G37" t="s">
        <v>313</v>
      </c>
      <c r="H37" s="257">
        <v>0.44</v>
      </c>
      <c r="Q37" s="258">
        <f t="shared" si="0"/>
        <v>631.44000000000005</v>
      </c>
      <c r="S37" s="257">
        <f t="shared" si="1"/>
        <v>1</v>
      </c>
      <c r="W37" s="1" t="str">
        <f>'Reference Data'!AI40</f>
        <v>HFE-134 (HG-00)</v>
      </c>
      <c r="X37" s="1">
        <f>'Reference Data'!AJ40</f>
        <v>6320</v>
      </c>
    </row>
    <row r="38" spans="1:24">
      <c r="A38" t="s">
        <v>360</v>
      </c>
      <c r="B38" t="s">
        <v>1141</v>
      </c>
      <c r="C38" t="s">
        <v>1141</v>
      </c>
      <c r="D38" t="s">
        <v>1166</v>
      </c>
      <c r="E38" t="s">
        <v>367</v>
      </c>
      <c r="F38" s="257">
        <v>0.91100000000000003</v>
      </c>
      <c r="G38" t="s">
        <v>319</v>
      </c>
      <c r="H38" s="257">
        <v>8.8999999999999996E-2</v>
      </c>
      <c r="Q38" s="258">
        <f t="shared" si="0"/>
        <v>292.95699999999999</v>
      </c>
      <c r="S38" s="257">
        <f t="shared" si="1"/>
        <v>1</v>
      </c>
      <c r="W38" s="1" t="str">
        <f>'Reference Data'!AI41</f>
        <v>HFE-143a</v>
      </c>
      <c r="X38" s="1">
        <f>'Reference Data'!AJ41</f>
        <v>756</v>
      </c>
    </row>
    <row r="39" spans="1:24" ht="29">
      <c r="W39" s="1" t="str">
        <f>'Reference Data'!AI42</f>
        <v>HCFE-235da2 (isofluorane)</v>
      </c>
      <c r="X39" s="1">
        <f>'Reference Data'!AJ42</f>
        <v>350</v>
      </c>
    </row>
    <row r="40" spans="1:24">
      <c r="W40" s="1" t="str">
        <f>'Reference Data'!AI43</f>
        <v>HFE-245cb2</v>
      </c>
      <c r="X40" s="1">
        <f>'Reference Data'!AJ43</f>
        <v>708</v>
      </c>
    </row>
    <row r="41" spans="1:24">
      <c r="W41" s="1" t="str">
        <f>'Reference Data'!AI44</f>
        <v>HFE-245fa2</v>
      </c>
      <c r="X41" s="1">
        <f>'Reference Data'!AJ44</f>
        <v>659</v>
      </c>
    </row>
    <row r="42" spans="1:24">
      <c r="W42" s="1" t="str">
        <f>'Reference Data'!AI45</f>
        <v>HFE-254cb2</v>
      </c>
      <c r="X42" s="1">
        <f>'Reference Data'!AJ45</f>
        <v>359</v>
      </c>
    </row>
    <row r="43" spans="1:24" ht="29">
      <c r="W43" s="1" t="str">
        <f>'Reference Data'!AI46</f>
        <v>HFE-347 mcc3 (HFE-7000)</v>
      </c>
      <c r="X43" s="1">
        <f>'Reference Data'!AJ46</f>
        <v>575</v>
      </c>
    </row>
    <row r="44" spans="1:24">
      <c r="W44" s="1" t="str">
        <f>'Reference Data'!AI47</f>
        <v>HFE-347pcf2</v>
      </c>
      <c r="X44" s="1">
        <f>'Reference Data'!AJ47</f>
        <v>580</v>
      </c>
    </row>
    <row r="45" spans="1:24">
      <c r="W45" s="1" t="str">
        <f>'Reference Data'!AI48</f>
        <v>HFE-356pcc3</v>
      </c>
      <c r="X45" s="1">
        <f>'Reference Data'!AJ48</f>
        <v>110</v>
      </c>
    </row>
    <row r="46" spans="1:24">
      <c r="W46" s="1" t="str">
        <f>'Reference Data'!AI49</f>
        <v>HFE-449sl (HFE-7100)</v>
      </c>
      <c r="X46" s="1">
        <f>'Reference Data'!AJ49</f>
        <v>297</v>
      </c>
    </row>
    <row r="47" spans="1:24">
      <c r="W47" s="1" t="str">
        <f>'Reference Data'!AI50</f>
        <v>HFE-569sf2 (HFE-7200)</v>
      </c>
      <c r="X47" s="1">
        <f>'Reference Data'!AJ50</f>
        <v>59</v>
      </c>
    </row>
    <row r="48" spans="1:24" ht="29">
      <c r="W48" s="1" t="str">
        <f>'Reference Data'!AI51</f>
        <v>HFE-43-10pccc124 (H-Galden 1040x) HG-11</v>
      </c>
      <c r="X48" s="1">
        <f>'Reference Data'!AJ51</f>
        <v>1870</v>
      </c>
    </row>
    <row r="49" spans="23:24">
      <c r="W49" s="1" t="str">
        <f>'Reference Data'!AI52</f>
        <v>HFE-236ca12 (HG-10)</v>
      </c>
      <c r="X49" s="1">
        <f>'Reference Data'!AJ52</f>
        <v>2800</v>
      </c>
    </row>
    <row r="50" spans="23:24">
      <c r="W50" s="1" t="str">
        <f>'Reference Data'!AI53</f>
        <v>HFE-338pcc13 (HG-01)</v>
      </c>
      <c r="X50" s="1">
        <f>'Reference Data'!AJ53</f>
        <v>1500</v>
      </c>
    </row>
    <row r="51" spans="23:24">
      <c r="W51" s="1" t="str">
        <f>'Reference Data'!AI54</f>
        <v>HFE-347mmy1</v>
      </c>
      <c r="X51" s="1">
        <f>'Reference Data'!AJ54</f>
        <v>343</v>
      </c>
    </row>
    <row r="52" spans="23:24" ht="29">
      <c r="W52" s="1" t="str">
        <f>'Reference Data'!AI55</f>
        <v>2,2,3,3,3-pentafluoropropanol</v>
      </c>
      <c r="X52" s="1">
        <f>'Reference Data'!AJ55</f>
        <v>42</v>
      </c>
    </row>
    <row r="53" spans="23:24" ht="29">
      <c r="W53" s="1" t="str">
        <f>'Reference Data'!AI56</f>
        <v>bis(trifluoromethyl)-methanol</v>
      </c>
      <c r="X53" s="1">
        <f>'Reference Data'!AJ56</f>
        <v>195</v>
      </c>
    </row>
    <row r="54" spans="23:24">
      <c r="W54" s="1" t="str">
        <f>'Reference Data'!AI57</f>
        <v>HFE-227ea</v>
      </c>
      <c r="X54" s="1">
        <f>'Reference Data'!AJ57</f>
        <v>1540</v>
      </c>
    </row>
    <row r="55" spans="23:24" ht="29">
      <c r="W55" s="1" t="str">
        <f>'Reference Data'!AI58</f>
        <v>HFE-236ea2 (desfluoran)</v>
      </c>
      <c r="X55" s="1">
        <f>'Reference Data'!AJ58</f>
        <v>989</v>
      </c>
    </row>
    <row r="56" spans="23:24">
      <c r="W56" s="1" t="str">
        <f>'Reference Data'!AI59</f>
        <v>HFE-236fa</v>
      </c>
      <c r="X56" s="1">
        <f>'Reference Data'!AJ59</f>
        <v>487</v>
      </c>
    </row>
    <row r="57" spans="23:24">
      <c r="W57" s="1" t="str">
        <f>'Reference Data'!AI60</f>
        <v>HFE-245fa1</v>
      </c>
      <c r="X57" s="1">
        <f>'Reference Data'!AJ60</f>
        <v>286</v>
      </c>
    </row>
    <row r="58" spans="23:24">
      <c r="W58" s="1" t="str">
        <f>'Reference Data'!AI61</f>
        <v>HFE 263fb2</v>
      </c>
      <c r="X58" s="1">
        <f>'Reference Data'!AJ61</f>
        <v>11</v>
      </c>
    </row>
    <row r="59" spans="23:24">
      <c r="W59" s="1" t="str">
        <f>'Reference Data'!AI62</f>
        <v>HFE-329 mcc2</v>
      </c>
      <c r="X59" s="1">
        <f>'Reference Data'!AJ62</f>
        <v>919</v>
      </c>
    </row>
    <row r="60" spans="23:24">
      <c r="W60" s="1" t="str">
        <f>'Reference Data'!AI63</f>
        <v>HFE-338 mcf2</v>
      </c>
      <c r="X60" s="1">
        <f>'Reference Data'!AJ63</f>
        <v>552</v>
      </c>
    </row>
    <row r="61" spans="23:24">
      <c r="W61" s="1" t="str">
        <f>'Reference Data'!AI64</f>
        <v>HFE-338mmz1</v>
      </c>
      <c r="X61" s="1">
        <f>'Reference Data'!AJ64</f>
        <v>380</v>
      </c>
    </row>
    <row r="62" spans="23:24">
      <c r="W62" s="1" t="str">
        <f>'Reference Data'!AI65</f>
        <v>HFE-347 mcf2</v>
      </c>
      <c r="X62" s="1">
        <f>'Reference Data'!AJ65</f>
        <v>374</v>
      </c>
    </row>
    <row r="63" spans="23:24">
      <c r="W63" s="1" t="str">
        <f>'Reference Data'!AI66</f>
        <v>HFE-356 mec3</v>
      </c>
      <c r="X63" s="1">
        <f>'Reference Data'!AJ66</f>
        <v>101</v>
      </c>
    </row>
    <row r="64" spans="23:24">
      <c r="W64" s="1" t="str">
        <f>'Reference Data'!AI67</f>
        <v>HFE-356mm1</v>
      </c>
      <c r="X64" s="1">
        <f>'Reference Data'!AJ67</f>
        <v>27</v>
      </c>
    </row>
    <row r="65" spans="21:24">
      <c r="W65" s="1" t="str">
        <f>'Reference Data'!AI68</f>
        <v>HFE-356pcf2</v>
      </c>
      <c r="X65" s="1">
        <f>'Reference Data'!AJ68</f>
        <v>265</v>
      </c>
    </row>
    <row r="66" spans="21:24">
      <c r="W66" s="1" t="str">
        <f>'Reference Data'!AI69</f>
        <v>HFE-356pcf3</v>
      </c>
      <c r="X66" s="1">
        <f>'Reference Data'!AJ69</f>
        <v>502</v>
      </c>
    </row>
    <row r="67" spans="21:24">
      <c r="W67" s="1" t="str">
        <f>'Reference Data'!AI70</f>
        <v>HFE 365 mcf3</v>
      </c>
      <c r="X67" s="1">
        <f>'Reference Data'!AJ70</f>
        <v>11</v>
      </c>
    </row>
    <row r="68" spans="21:24">
      <c r="W68" s="1" t="str">
        <f>'Reference Data'!AI71</f>
        <v>HFE-374pc2</v>
      </c>
      <c r="X68" s="1">
        <f>'Reference Data'!AJ71</f>
        <v>557</v>
      </c>
    </row>
    <row r="69" spans="21:24">
      <c r="W69" s="1" t="str">
        <f>'Reference Data'!AI72</f>
        <v>- (CF 2 ) 4 CH (OH)-</v>
      </c>
      <c r="X69" s="1">
        <f>'Reference Data'!AJ72</f>
        <v>73</v>
      </c>
    </row>
    <row r="70" spans="21:24" ht="43.5">
      <c r="W70" s="1" t="str">
        <f>'Reference Data'!AI73</f>
        <v>perfluoropolymethylisopropyl-ether (PFPMIE)</v>
      </c>
      <c r="X70" s="1">
        <f>'Reference Data'!AJ73</f>
        <v>10300</v>
      </c>
    </row>
    <row r="71" spans="21:24">
      <c r="W71" s="1" t="str">
        <f>'Reference Data'!AI74</f>
        <v>nitrogen trifluoride</v>
      </c>
      <c r="X71" s="1">
        <f>'Reference Data'!AJ74</f>
        <v>17200</v>
      </c>
    </row>
    <row r="72" spans="21:24" ht="29">
      <c r="W72" s="1" t="str">
        <f>'Reference Data'!AI75</f>
        <v>trifluoromethyl sulphur pentafluoride</v>
      </c>
      <c r="X72" s="1">
        <f>'Reference Data'!AJ75</f>
        <v>17700</v>
      </c>
    </row>
    <row r="73" spans="21:24">
      <c r="W73" s="1" t="str">
        <f>'Reference Data'!AI76</f>
        <v>perfluorocyclopropane</v>
      </c>
      <c r="X73" s="1">
        <f>'Reference Data'!AJ76</f>
        <v>17340</v>
      </c>
    </row>
    <row r="74" spans="21:24">
      <c r="U74" t="str">
        <f t="shared" ref="U74:U100" si="3">A2</f>
        <v>R-404A</v>
      </c>
      <c r="V74" t="b">
        <f>U74=W74</f>
        <v>1</v>
      </c>
      <c r="W74" s="1" t="str">
        <f>'Reference Data'!AI77</f>
        <v>R-404A</v>
      </c>
      <c r="X74" s="1">
        <f>'Reference Data'!AJ77</f>
        <v>3921.6</v>
      </c>
    </row>
    <row r="75" spans="21:24">
      <c r="U75" t="str">
        <f t="shared" si="3"/>
        <v>R-407A</v>
      </c>
      <c r="V75" t="b">
        <f t="shared" ref="V75:V105" si="4">U75=W75</f>
        <v>1</v>
      </c>
      <c r="W75" s="1" t="str">
        <f>'Reference Data'!AI78</f>
        <v>R-407A</v>
      </c>
      <c r="X75" s="1">
        <f>'Reference Data'!AJ78</f>
        <v>2107</v>
      </c>
    </row>
    <row r="76" spans="21:24">
      <c r="U76" t="str">
        <f t="shared" si="3"/>
        <v>R-407C</v>
      </c>
      <c r="V76" t="b">
        <f t="shared" si="4"/>
        <v>1</v>
      </c>
      <c r="W76" s="1" t="str">
        <f>'Reference Data'!AI79</f>
        <v>R-407C</v>
      </c>
      <c r="X76" s="1">
        <f>'Reference Data'!AJ79</f>
        <v>1773.85</v>
      </c>
    </row>
    <row r="77" spans="21:24">
      <c r="U77" t="str">
        <f t="shared" si="3"/>
        <v>R-407F</v>
      </c>
      <c r="V77" t="b">
        <f t="shared" si="4"/>
        <v>1</v>
      </c>
      <c r="W77" s="1" t="str">
        <f>'Reference Data'!AI80</f>
        <v>R-407F</v>
      </c>
      <c r="X77" s="1">
        <f>'Reference Data'!AJ80</f>
        <v>1824.5</v>
      </c>
    </row>
    <row r="78" spans="21:24">
      <c r="U78" t="str">
        <f t="shared" si="3"/>
        <v>R-407H</v>
      </c>
      <c r="V78" t="b">
        <f t="shared" si="4"/>
        <v>1</v>
      </c>
      <c r="W78" s="1" t="str">
        <f>'Reference Data'!AI81</f>
        <v>R-407H</v>
      </c>
      <c r="X78" s="1">
        <f>'Reference Data'!AJ81</f>
        <v>1495.125</v>
      </c>
    </row>
    <row r="79" spans="21:24">
      <c r="U79" t="str">
        <f t="shared" si="3"/>
        <v>R-410A</v>
      </c>
      <c r="V79" t="b">
        <f t="shared" si="4"/>
        <v>1</v>
      </c>
      <c r="W79" s="1" t="str">
        <f>'Reference Data'!AI82</f>
        <v>R-410A</v>
      </c>
      <c r="X79" s="1">
        <f>'Reference Data'!AJ82</f>
        <v>2087.5</v>
      </c>
    </row>
    <row r="80" spans="21:24">
      <c r="U80" t="str">
        <f t="shared" si="3"/>
        <v>R-413A</v>
      </c>
      <c r="V80" t="b">
        <f t="shared" si="4"/>
        <v>1</v>
      </c>
      <c r="W80" s="1" t="str">
        <f>'Reference Data'!AI83</f>
        <v>R-413A</v>
      </c>
      <c r="X80" s="1">
        <f>'Reference Data'!AJ83</f>
        <v>2053.19</v>
      </c>
    </row>
    <row r="81" spans="21:24">
      <c r="U81" t="str">
        <f t="shared" si="3"/>
        <v>R-417A</v>
      </c>
      <c r="V81" t="b">
        <f t="shared" si="4"/>
        <v>1</v>
      </c>
      <c r="W81" s="1" t="str">
        <f>'Reference Data'!AI84</f>
        <v>R-417A</v>
      </c>
      <c r="X81" s="1">
        <f>'Reference Data'!AJ84</f>
        <v>2346.1019999999999</v>
      </c>
    </row>
    <row r="82" spans="21:24">
      <c r="U82" t="str">
        <f t="shared" si="3"/>
        <v>R-417B</v>
      </c>
      <c r="V82" t="b">
        <f t="shared" si="4"/>
        <v>1</v>
      </c>
      <c r="W82" s="1" t="str">
        <f>'Reference Data'!AI85</f>
        <v>R-417B</v>
      </c>
      <c r="X82" s="1">
        <f>'Reference Data'!AJ85</f>
        <v>3026.7710000000002</v>
      </c>
    </row>
    <row r="83" spans="21:24">
      <c r="U83" t="str">
        <f t="shared" si="3"/>
        <v>R-422A</v>
      </c>
      <c r="V83" t="b">
        <f t="shared" si="4"/>
        <v>1</v>
      </c>
      <c r="W83" s="1" t="str">
        <f>'Reference Data'!AI86</f>
        <v>R-422A</v>
      </c>
      <c r="X83" s="1">
        <f>'Reference Data'!AJ86</f>
        <v>3143.0519999999997</v>
      </c>
    </row>
    <row r="84" spans="21:24">
      <c r="U84" t="str">
        <f t="shared" si="3"/>
        <v>R-422B</v>
      </c>
      <c r="V84" t="b">
        <f t="shared" si="4"/>
        <v>1</v>
      </c>
      <c r="W84" s="1" t="str">
        <f>'Reference Data'!AI87</f>
        <v>R-422B</v>
      </c>
      <c r="X84" s="1">
        <f>'Reference Data'!AJ87</f>
        <v>2525.6900000000005</v>
      </c>
    </row>
    <row r="85" spans="21:24">
      <c r="U85" t="str">
        <f t="shared" si="3"/>
        <v>R-422D</v>
      </c>
      <c r="V85" t="b">
        <f t="shared" si="4"/>
        <v>1</v>
      </c>
      <c r="W85" s="1" t="str">
        <f>'Reference Data'!AI88</f>
        <v>R-422D</v>
      </c>
      <c r="X85" s="1">
        <f>'Reference Data'!AJ88</f>
        <v>2729.0519999999997</v>
      </c>
    </row>
    <row r="86" spans="21:24">
      <c r="U86" t="str">
        <f t="shared" si="3"/>
        <v>R-423A</v>
      </c>
      <c r="V86" t="b">
        <f t="shared" si="4"/>
        <v>1</v>
      </c>
      <c r="W86" s="1" t="str">
        <f>'Reference Data'!AI89</f>
        <v>R-423A</v>
      </c>
      <c r="X86" s="1">
        <f>'Reference Data'!AJ89</f>
        <v>2280.25</v>
      </c>
    </row>
    <row r="87" spans="21:24">
      <c r="U87" t="str">
        <f t="shared" si="3"/>
        <v>R-424A</v>
      </c>
      <c r="V87" t="b">
        <f t="shared" si="4"/>
        <v>1</v>
      </c>
      <c r="W87" s="1" t="str">
        <f>'Reference Data'!AI90</f>
        <v>R-424A</v>
      </c>
      <c r="X87" s="1">
        <f>'Reference Data'!AJ90</f>
        <v>2439.6970000000001</v>
      </c>
    </row>
    <row r="88" spans="21:24">
      <c r="U88" t="str">
        <f t="shared" si="3"/>
        <v>R-427A</v>
      </c>
      <c r="V88" t="b">
        <f t="shared" si="4"/>
        <v>1</v>
      </c>
      <c r="W88" s="1" t="str">
        <f>'Reference Data'!AI91</f>
        <v>R-427A</v>
      </c>
      <c r="X88" s="1">
        <f>'Reference Data'!AJ91</f>
        <v>2138.25</v>
      </c>
    </row>
    <row r="89" spans="21:24">
      <c r="U89" t="str">
        <f t="shared" si="3"/>
        <v>R-428A</v>
      </c>
      <c r="V89" t="b">
        <f t="shared" si="4"/>
        <v>1</v>
      </c>
      <c r="W89" s="1" t="str">
        <f>'Reference Data'!AI92</f>
        <v>R-428A</v>
      </c>
      <c r="X89" s="1">
        <f>'Reference Data'!AJ92</f>
        <v>3606.5749999999998</v>
      </c>
    </row>
    <row r="90" spans="21:24">
      <c r="U90" t="str">
        <f t="shared" si="3"/>
        <v>R-434A</v>
      </c>
      <c r="V90" t="b">
        <f t="shared" si="4"/>
        <v>1</v>
      </c>
      <c r="W90" s="1" t="str">
        <f>'Reference Data'!AI93</f>
        <v>R-434A</v>
      </c>
      <c r="X90" s="1">
        <f>'Reference Data'!AJ93</f>
        <v>3245.4839999999999</v>
      </c>
    </row>
    <row r="91" spans="21:24">
      <c r="U91" t="str">
        <f t="shared" si="3"/>
        <v>R-437A</v>
      </c>
      <c r="V91" t="b">
        <f t="shared" si="4"/>
        <v>1</v>
      </c>
      <c r="W91" s="1" t="str">
        <f>'Reference Data'!AI94</f>
        <v>R-437A</v>
      </c>
      <c r="X91" s="1">
        <f>'Reference Data'!AJ94</f>
        <v>1805.136</v>
      </c>
    </row>
    <row r="92" spans="21:24">
      <c r="U92" t="str">
        <f t="shared" si="3"/>
        <v>R-438A</v>
      </c>
      <c r="V92" t="b">
        <f t="shared" si="4"/>
        <v>1</v>
      </c>
      <c r="W92" s="1" t="str">
        <f>'Reference Data'!AI95</f>
        <v>R-438A</v>
      </c>
      <c r="X92" s="1">
        <f>'Reference Data'!AJ95</f>
        <v>2264.5330000000004</v>
      </c>
    </row>
    <row r="93" spans="21:24">
      <c r="U93" t="str">
        <f t="shared" si="3"/>
        <v>R-448A</v>
      </c>
      <c r="V93" t="b">
        <f t="shared" si="4"/>
        <v>1</v>
      </c>
      <c r="W93" s="1" t="str">
        <f>'Reference Data'!AI96</f>
        <v>R-448A</v>
      </c>
      <c r="X93" s="1">
        <f>'Reference Data'!AJ96</f>
        <v>1387.09</v>
      </c>
    </row>
    <row r="94" spans="21:24">
      <c r="U94" t="str">
        <f t="shared" si="3"/>
        <v>R-449A</v>
      </c>
      <c r="V94" t="b">
        <f t="shared" si="4"/>
        <v>1</v>
      </c>
      <c r="W94" s="1" t="str">
        <f>'Reference Data'!AI97</f>
        <v>R-449A</v>
      </c>
      <c r="X94" s="1">
        <f>'Reference Data'!AJ97</f>
        <v>1397.047</v>
      </c>
    </row>
    <row r="95" spans="21:24">
      <c r="U95" t="str">
        <f t="shared" si="3"/>
        <v>R-450A</v>
      </c>
      <c r="V95" t="b">
        <f t="shared" si="4"/>
        <v>1</v>
      </c>
      <c r="W95" s="1" t="str">
        <f>'Reference Data'!AI98</f>
        <v>R-450A</v>
      </c>
      <c r="X95" s="1">
        <f>'Reference Data'!AJ98</f>
        <v>604.66</v>
      </c>
    </row>
    <row r="96" spans="21:24">
      <c r="U96" t="str">
        <f t="shared" si="3"/>
        <v>R-452A</v>
      </c>
      <c r="V96" t="b">
        <f t="shared" si="4"/>
        <v>1</v>
      </c>
      <c r="W96" s="1" t="str">
        <f>'Reference Data'!AI99</f>
        <v>R-452A</v>
      </c>
      <c r="X96" s="1">
        <f>'Reference Data'!AJ99</f>
        <v>2140.4499999999998</v>
      </c>
    </row>
    <row r="97" spans="21:24">
      <c r="U97" t="str">
        <f t="shared" si="3"/>
        <v>R-453A</v>
      </c>
      <c r="V97" t="b">
        <f t="shared" si="4"/>
        <v>1</v>
      </c>
      <c r="W97" s="1" t="str">
        <f>'Reference Data'!AI100</f>
        <v>R-453A</v>
      </c>
      <c r="X97" s="1">
        <f>'Reference Data'!AJ100</f>
        <v>1765.394</v>
      </c>
    </row>
    <row r="98" spans="21:24">
      <c r="U98" t="str">
        <f t="shared" si="3"/>
        <v>R-454A</v>
      </c>
      <c r="V98" t="b">
        <f t="shared" si="4"/>
        <v>1</v>
      </c>
      <c r="W98" s="1" t="str">
        <f>'Reference Data'!AI101</f>
        <v>R-454A</v>
      </c>
      <c r="X98" s="1">
        <f>'Reference Data'!AJ101</f>
        <v>238.84999999999997</v>
      </c>
    </row>
    <row r="99" spans="21:24">
      <c r="U99" t="str">
        <f t="shared" si="3"/>
        <v>R-454B</v>
      </c>
      <c r="V99" t="b">
        <f t="shared" si="4"/>
        <v>1</v>
      </c>
      <c r="W99" s="1" t="str">
        <f>'Reference Data'!AI102</f>
        <v>R-454B</v>
      </c>
      <c r="X99" s="1">
        <f>'Reference Data'!AJ102</f>
        <v>466.31900000000002</v>
      </c>
    </row>
    <row r="100" spans="21:24">
      <c r="U100" t="str">
        <f t="shared" si="3"/>
        <v>R-454C</v>
      </c>
      <c r="V100" t="b">
        <f t="shared" si="4"/>
        <v>1</v>
      </c>
      <c r="W100" s="1" t="str">
        <f>'Reference Data'!AI103</f>
        <v>R-454C</v>
      </c>
      <c r="X100" s="1">
        <f>'Reference Data'!AJ103</f>
        <v>148.26499999999999</v>
      </c>
    </row>
    <row r="101" spans="21:24">
      <c r="U101" t="str">
        <f t="shared" ref="U101:U105" si="5">A34</f>
        <v>R-507A</v>
      </c>
      <c r="V101" t="b">
        <f t="shared" si="4"/>
        <v>1</v>
      </c>
      <c r="W101" s="1" t="str">
        <f>'Reference Data'!AI109</f>
        <v>R-507A</v>
      </c>
      <c r="X101" s="1">
        <f>'Reference Data'!AJ109</f>
        <v>3985</v>
      </c>
    </row>
    <row r="102" spans="21:24">
      <c r="U102" t="str">
        <f t="shared" si="5"/>
        <v>R-508A</v>
      </c>
      <c r="V102" t="b">
        <f t="shared" si="4"/>
        <v>1</v>
      </c>
      <c r="W102" s="1" t="str">
        <f>'Reference Data'!AI110</f>
        <v>R-508A</v>
      </c>
      <c r="X102" s="1">
        <f>'Reference Data'!AJ110</f>
        <v>13214</v>
      </c>
    </row>
    <row r="103" spans="21:24">
      <c r="U103" t="str">
        <f t="shared" si="5"/>
        <v>R-508B</v>
      </c>
      <c r="V103" t="b">
        <f t="shared" si="4"/>
        <v>1</v>
      </c>
      <c r="W103" s="1" t="str">
        <f>'Reference Data'!AI111</f>
        <v>R-508B</v>
      </c>
      <c r="X103" s="1">
        <f>'Reference Data'!AJ111</f>
        <v>13396</v>
      </c>
    </row>
    <row r="104" spans="21:24">
      <c r="U104" t="str">
        <f t="shared" si="5"/>
        <v>R-513A</v>
      </c>
      <c r="V104" t="b">
        <f t="shared" si="4"/>
        <v>1</v>
      </c>
      <c r="W104" s="1" t="str">
        <f>'Reference Data'!AI112</f>
        <v>R-513A</v>
      </c>
      <c r="X104" s="1">
        <f>'Reference Data'!AJ112</f>
        <v>631.44000000000005</v>
      </c>
    </row>
    <row r="105" spans="21:24">
      <c r="U105" t="str">
        <f t="shared" si="5"/>
        <v>R-515B</v>
      </c>
      <c r="V105" t="b">
        <f t="shared" si="4"/>
        <v>1</v>
      </c>
      <c r="W105" s="1" t="str">
        <f>'Reference Data'!AI113</f>
        <v>R-515B</v>
      </c>
      <c r="X105" s="1">
        <f>'Reference Data'!AJ113</f>
        <v>292.95699999999999</v>
      </c>
    </row>
    <row r="106" spans="21:24">
      <c r="W106" s="1" t="str">
        <f>'Reference Data'!AI114</f>
        <v>methane</v>
      </c>
      <c r="X106" s="1">
        <f>'Reference Data'!AJ114</f>
        <v>25</v>
      </c>
    </row>
    <row r="107" spans="21:24">
      <c r="W107" s="1" t="str">
        <f>'Reference Data'!AI115</f>
        <v>nitrous oxide</v>
      </c>
      <c r="X107" s="1">
        <f>'Reference Data'!AJ115</f>
        <v>298</v>
      </c>
    </row>
    <row r="108" spans="21:24">
      <c r="W108" s="1" t="str">
        <f>'Reference Data'!AI116</f>
        <v>dimethyl ether</v>
      </c>
      <c r="X108" s="1">
        <f>'Reference Data'!AJ116</f>
        <v>1</v>
      </c>
    </row>
    <row r="109" spans="21:24">
      <c r="W109" s="1" t="str">
        <f>'Reference Data'!AI117</f>
        <v>methylene chloride</v>
      </c>
      <c r="X109" s="1">
        <f>'Reference Data'!AJ117</f>
        <v>9</v>
      </c>
    </row>
    <row r="110" spans="21:24">
      <c r="W110" s="1" t="str">
        <f>'Reference Data'!AI118</f>
        <v>methyl chloride</v>
      </c>
      <c r="X110" s="1">
        <f>'Reference Data'!AJ118</f>
        <v>13</v>
      </c>
    </row>
    <row r="111" spans="21:24">
      <c r="W111" s="1" t="str">
        <f>'Reference Data'!AI119</f>
        <v>chloroform</v>
      </c>
      <c r="X111" s="1">
        <f>'Reference Data'!AJ119</f>
        <v>31</v>
      </c>
    </row>
    <row r="112" spans="21:24">
      <c r="W112" s="1" t="str">
        <f>'Reference Data'!AI120</f>
        <v>ethane</v>
      </c>
      <c r="X112" s="1">
        <f>'Reference Data'!AJ120</f>
        <v>6</v>
      </c>
    </row>
    <row r="113" spans="23:24">
      <c r="W113" s="1" t="str">
        <f>'Reference Data'!AI121</f>
        <v>propane</v>
      </c>
      <c r="X113" s="1">
        <f>'Reference Data'!AJ121</f>
        <v>3</v>
      </c>
    </row>
    <row r="114" spans="23:24">
      <c r="W114" s="1" t="str">
        <f>'Reference Data'!AI122</f>
        <v>butane</v>
      </c>
      <c r="X114" s="1">
        <f>'Reference Data'!AJ122</f>
        <v>4</v>
      </c>
    </row>
    <row r="115" spans="23:24">
      <c r="W115" s="1" t="str">
        <f>'Reference Data'!AI123</f>
        <v>isobutane</v>
      </c>
      <c r="X115" s="1">
        <f>'Reference Data'!AJ123</f>
        <v>3</v>
      </c>
    </row>
    <row r="116" spans="23:24">
      <c r="W116" s="1" t="str">
        <f>'Reference Data'!AI124</f>
        <v>pentane</v>
      </c>
      <c r="X116" s="1">
        <f>'Reference Data'!AJ124</f>
        <v>5</v>
      </c>
    </row>
    <row r="117" spans="23:24">
      <c r="W117" s="1" t="str">
        <f>'Reference Data'!AI125</f>
        <v>isopentane</v>
      </c>
      <c r="X117" s="1">
        <f>'Reference Data'!AJ125</f>
        <v>5</v>
      </c>
    </row>
    <row r="118" spans="23:24" ht="29">
      <c r="W118" s="1" t="str">
        <f>'Reference Data'!AI126</f>
        <v>ethoxyethane (diethyl ether)</v>
      </c>
      <c r="X118" s="1">
        <f>'Reference Data'!AJ126</f>
        <v>4</v>
      </c>
    </row>
    <row r="119" spans="23:24">
      <c r="W119" s="1" t="str">
        <f>'Reference Data'!AI127</f>
        <v>methyl formate</v>
      </c>
      <c r="X119" s="1">
        <f>'Reference Data'!AJ127</f>
        <v>25</v>
      </c>
    </row>
    <row r="120" spans="23:24">
      <c r="W120" s="1" t="str">
        <f>'Reference Data'!AI128</f>
        <v>hydrogen</v>
      </c>
      <c r="X120" s="1">
        <f>'Reference Data'!AJ128</f>
        <v>6</v>
      </c>
    </row>
    <row r="121" spans="23:24">
      <c r="W121" s="1" t="str">
        <f>'Reference Data'!AI129</f>
        <v>ethylene</v>
      </c>
      <c r="X121" s="1">
        <f>'Reference Data'!AJ129</f>
        <v>4</v>
      </c>
    </row>
    <row r="122" spans="23:24">
      <c r="W122" s="1" t="str">
        <f>'Reference Data'!AI130</f>
        <v>propylene</v>
      </c>
      <c r="X122" s="1">
        <f>'Reference Data'!AJ130</f>
        <v>2</v>
      </c>
    </row>
    <row r="123" spans="23:24">
      <c r="W123" s="1" t="str">
        <f>'Reference Data'!AI131</f>
        <v>cyclopentane</v>
      </c>
      <c r="X123" s="1">
        <f>'Reference Data'!AJ131</f>
        <v>5</v>
      </c>
    </row>
  </sheetData>
  <sheetProtection algorithmName="SHA-512" hashValue="lKcYdaSfaai0+YYlUmTeAQI1Dw9AJCFzF+7aFnvnfnWKrQyteOcJYWJS75xdj11Vw/JjxJXr2JrTEx9osBIQLQ==" saltValue="MkxNA4yjw5ie6RWAqRB6vA==" spinCount="100000" sheet="1" objects="1" scenarios="1"/>
  <autoFilter ref="A1:X123" xr:uid="{AFC0B07B-44CC-4C84-AA79-5FB031C8CC84}"/>
  <pageMargins left="0.7" right="0.7" top="0.75" bottom="0.75" header="0.3" footer="0.3"/>
  <pageSetup paperSize="9"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84"/>
  <sheetViews>
    <sheetView tabSelected="1" workbookViewId="0">
      <selection activeCell="D8" sqref="D8"/>
    </sheetView>
  </sheetViews>
  <sheetFormatPr defaultColWidth="0" defaultRowHeight="0" customHeight="1" zeroHeight="1"/>
  <cols>
    <col min="1" max="1" width="11.36328125" customWidth="1"/>
    <col min="2" max="2" width="78.36328125" style="1" customWidth="1"/>
    <col min="3" max="3" width="50.6328125" customWidth="1"/>
    <col min="4" max="4" width="54.36328125" customWidth="1"/>
    <col min="5" max="5" width="9.36328125" hidden="1" customWidth="1"/>
    <col min="6" max="16384" width="9.36328125" hidden="1"/>
  </cols>
  <sheetData>
    <row r="1" spans="1:17" ht="44.5">
      <c r="A1" s="31"/>
      <c r="B1" s="56" t="s">
        <v>0</v>
      </c>
      <c r="C1" s="33"/>
      <c r="D1" s="33"/>
    </row>
    <row r="2" spans="1:17" ht="20.149999999999999" customHeight="1" thickBot="1">
      <c r="A2" s="36"/>
      <c r="B2" s="163" t="s">
        <v>16</v>
      </c>
      <c r="C2" s="61"/>
      <c r="D2" s="36"/>
    </row>
    <row r="3" spans="1:17" ht="16" thickBot="1">
      <c r="A3" s="36"/>
      <c r="B3" s="164" t="s">
        <v>17</v>
      </c>
      <c r="C3" s="218"/>
      <c r="D3" s="36"/>
    </row>
    <row r="4" spans="1:17" ht="16" thickBot="1">
      <c r="A4" s="36"/>
      <c r="B4" s="175" t="s">
        <v>18</v>
      </c>
      <c r="C4" s="218"/>
      <c r="D4" s="36"/>
      <c r="F4" s="54"/>
      <c r="G4" s="54" t="str">
        <f>LEFT(C4,1)</f>
        <v/>
      </c>
      <c r="H4" s="54" t="str">
        <f>MID(C4,2,1)</f>
        <v/>
      </c>
      <c r="I4" s="54" t="str">
        <f>MID(C4,3,1)</f>
        <v/>
      </c>
      <c r="J4" s="54" t="str">
        <f>MID(C4,4,1)</f>
        <v/>
      </c>
      <c r="K4" s="54" t="str">
        <f>MID(C4,5,1)</f>
        <v/>
      </c>
      <c r="L4" s="54" t="str">
        <f>MID(C4,6,1)</f>
        <v/>
      </c>
      <c r="M4" s="54" t="str">
        <f>MID(C4,7,1)</f>
        <v/>
      </c>
      <c r="N4" s="54" t="str">
        <f>MID(C4,8,1)</f>
        <v/>
      </c>
      <c r="O4" s="54" t="str">
        <f>MID(C4,9,1)</f>
        <v/>
      </c>
      <c r="P4" s="54" t="str">
        <f>MID(C4,10,1)</f>
        <v/>
      </c>
      <c r="Q4" s="54"/>
    </row>
    <row r="5" spans="1:17" ht="16" thickBot="1">
      <c r="A5" s="36"/>
      <c r="B5" s="164" t="s">
        <v>1190</v>
      </c>
      <c r="C5" s="218"/>
      <c r="D5" s="36"/>
      <c r="F5" s="54"/>
      <c r="G5" s="54"/>
      <c r="H5" s="54"/>
      <c r="I5" s="54"/>
      <c r="J5" s="54"/>
      <c r="K5" s="54"/>
      <c r="L5" s="54"/>
      <c r="M5" s="54"/>
      <c r="N5" s="54"/>
      <c r="O5" s="54"/>
      <c r="P5" s="54"/>
      <c r="Q5" s="54"/>
    </row>
    <row r="6" spans="1:17" ht="17.5" thickBot="1">
      <c r="A6" s="57"/>
      <c r="B6" s="165" t="s">
        <v>19</v>
      </c>
      <c r="C6" s="223"/>
      <c r="D6" s="57"/>
      <c r="F6" s="37" t="b">
        <f>AND(G6,H6,I6,J6,K6,L6,M6,N6,O6,P6)</f>
        <v>0</v>
      </c>
      <c r="G6" s="37" t="b">
        <f>NOT(ISNUMBER(VALUE(G4)))</f>
        <v>1</v>
      </c>
      <c r="H6" s="37" t="b">
        <f>NOT(ISNUMBER(VALUE(H4)))</f>
        <v>1</v>
      </c>
      <c r="I6" s="37" t="b">
        <f>ISNUMBER(VALUE(I4))</f>
        <v>0</v>
      </c>
      <c r="J6" s="37" t="b">
        <f>ISNUMBER(VALUE(J4))</f>
        <v>0</v>
      </c>
      <c r="K6" s="37" t="b">
        <f>NOT(ISNUMBER(VALUE(K4)))</f>
        <v>1</v>
      </c>
      <c r="L6" s="37" t="b">
        <f>NOT(ISNUMBER(VALUE(L4)))</f>
        <v>1</v>
      </c>
      <c r="M6" s="37" t="b">
        <f>ISNUMBER(VALUE(M4))</f>
        <v>0</v>
      </c>
      <c r="N6" s="37" t="b">
        <f>ISNUMBER(VALUE(N4))</f>
        <v>0</v>
      </c>
      <c r="O6" s="37" t="b">
        <f>NOT(ISNUMBER(VALUE(O4)))</f>
        <v>1</v>
      </c>
      <c r="P6" s="37" t="b">
        <f>NOT(ISNUMBER(VALUE(P4)))</f>
        <v>1</v>
      </c>
      <c r="Q6" s="54"/>
    </row>
    <row r="7" spans="1:17" ht="16" thickBot="1">
      <c r="A7" s="36"/>
      <c r="B7" s="164" t="s">
        <v>20</v>
      </c>
      <c r="C7" s="218"/>
      <c r="D7" s="36"/>
    </row>
    <row r="8" spans="1:17" ht="16" thickBot="1">
      <c r="A8" s="36"/>
      <c r="B8" s="164" t="s">
        <v>21</v>
      </c>
      <c r="C8" s="277"/>
      <c r="D8" s="36"/>
    </row>
    <row r="9" spans="1:17" ht="16" thickBot="1">
      <c r="A9" s="36"/>
      <c r="B9" s="164" t="s">
        <v>22</v>
      </c>
      <c r="C9" s="218"/>
      <c r="D9" s="36"/>
    </row>
    <row r="10" spans="1:17" ht="16" thickBot="1">
      <c r="A10" s="36"/>
      <c r="B10" s="164" t="s">
        <v>23</v>
      </c>
      <c r="C10" s="218"/>
      <c r="D10" s="36"/>
      <c r="F10" t="s">
        <v>24</v>
      </c>
      <c r="G10" s="54" t="str">
        <f>LEFT(C10,2)</f>
        <v/>
      </c>
      <c r="H10" s="54" t="str">
        <f>MID($C10,3,1)</f>
        <v/>
      </c>
      <c r="I10" s="54" t="str">
        <f>MID($C10,4,1)</f>
        <v/>
      </c>
      <c r="J10" s="54" t="str">
        <f>MID($C10,5,1)</f>
        <v/>
      </c>
      <c r="K10" s="54" t="str">
        <f>MID($C10,6,1)</f>
        <v/>
      </c>
      <c r="L10" s="54" t="str">
        <f>MID($C10,7,1)</f>
        <v/>
      </c>
      <c r="M10" s="54" t="str">
        <f>MID($C10,8,1)</f>
        <v/>
      </c>
      <c r="N10" s="54" t="str">
        <f>MID($C10,9,1)</f>
        <v/>
      </c>
      <c r="O10" s="54" t="str">
        <f>MID($C10,10,1)</f>
        <v/>
      </c>
      <c r="P10" s="54" t="str">
        <f>MID($C10,11,1)</f>
        <v/>
      </c>
      <c r="Q10" s="54"/>
    </row>
    <row r="11" spans="1:17" ht="16" thickBot="1">
      <c r="A11" s="36"/>
      <c r="B11" s="164" t="s">
        <v>1176</v>
      </c>
      <c r="C11" s="218"/>
      <c r="D11" s="266" t="str">
        <f>IF(AND(C11="Yes",SUM(Finish!C3,Finish!C4)&lt;&gt;0),"Check data, current submission required quota and/or authorisations","")</f>
        <v/>
      </c>
      <c r="G11" s="54"/>
      <c r="H11" s="54"/>
      <c r="I11" s="54"/>
      <c r="J11" s="54"/>
      <c r="K11" s="54"/>
      <c r="L11" s="54"/>
      <c r="M11" s="54"/>
      <c r="N11" s="54"/>
      <c r="O11" s="54"/>
      <c r="P11" s="54"/>
      <c r="Q11" s="54"/>
    </row>
    <row r="12" spans="1:17" ht="17.5" thickBot="1">
      <c r="A12" s="57"/>
      <c r="B12" s="165" t="s">
        <v>25</v>
      </c>
      <c r="C12" s="223"/>
      <c r="D12" s="57"/>
      <c r="F12" s="37" t="b">
        <f>AND(G12,H12,I12,J12,K12,L12,M12,N12,O12,P12)</f>
        <v>0</v>
      </c>
      <c r="G12" s="37" t="b">
        <f>NOT(ISNUMBER(VALUE(G10)))</f>
        <v>1</v>
      </c>
      <c r="H12" s="37" t="b">
        <f t="shared" ref="H12:P12" si="0">ISNUMBER(VALUE(H10))</f>
        <v>0</v>
      </c>
      <c r="I12" s="37" t="b">
        <f t="shared" si="0"/>
        <v>0</v>
      </c>
      <c r="J12" s="37" t="b">
        <f t="shared" si="0"/>
        <v>0</v>
      </c>
      <c r="K12" s="37" t="b">
        <f t="shared" si="0"/>
        <v>0</v>
      </c>
      <c r="L12" s="37" t="b">
        <f t="shared" si="0"/>
        <v>0</v>
      </c>
      <c r="M12" s="37" t="b">
        <f t="shared" si="0"/>
        <v>0</v>
      </c>
      <c r="N12" s="37" t="b">
        <f t="shared" si="0"/>
        <v>0</v>
      </c>
      <c r="O12" s="37" t="b">
        <f t="shared" si="0"/>
        <v>0</v>
      </c>
      <c r="P12" s="37" t="b">
        <f t="shared" si="0"/>
        <v>0</v>
      </c>
      <c r="Q12" s="37"/>
    </row>
    <row r="13" spans="1:17" ht="16" thickBot="1">
      <c r="A13" s="36"/>
      <c r="B13" s="164" t="s">
        <v>26</v>
      </c>
      <c r="C13" s="227" t="s">
        <v>14</v>
      </c>
      <c r="D13" s="36"/>
    </row>
    <row r="14" spans="1:17" ht="16" thickBot="1">
      <c r="A14" s="36"/>
      <c r="B14" s="164" t="s">
        <v>27</v>
      </c>
      <c r="C14" s="227" t="s">
        <v>14</v>
      </c>
      <c r="D14" s="251" t="s">
        <v>1177</v>
      </c>
    </row>
    <row r="15" spans="1:17" ht="16" thickBot="1">
      <c r="A15" s="36"/>
      <c r="B15" s="164" t="s">
        <v>28</v>
      </c>
      <c r="C15" s="227" t="s">
        <v>14</v>
      </c>
      <c r="D15" s="36"/>
    </row>
    <row r="16" spans="1:17" ht="16" thickBot="1">
      <c r="A16" s="36"/>
      <c r="B16" s="164" t="s">
        <v>29</v>
      </c>
      <c r="C16" s="227" t="s">
        <v>14</v>
      </c>
      <c r="D16" s="36"/>
    </row>
    <row r="17" spans="1:4" ht="16" thickBot="1">
      <c r="A17" s="36"/>
      <c r="B17" s="164" t="s">
        <v>30</v>
      </c>
      <c r="C17" s="227" t="s">
        <v>14</v>
      </c>
      <c r="D17" s="36"/>
    </row>
    <row r="18" spans="1:4" ht="16" thickBot="1">
      <c r="A18" s="58"/>
      <c r="B18" s="164" t="s">
        <v>31</v>
      </c>
      <c r="C18" s="227" t="s">
        <v>14</v>
      </c>
      <c r="D18" s="36"/>
    </row>
    <row r="19" spans="1:4" ht="16" thickBot="1">
      <c r="A19" s="58">
        <v>1</v>
      </c>
      <c r="B19" s="164" t="s">
        <v>32</v>
      </c>
      <c r="C19" s="227" t="s">
        <v>14</v>
      </c>
      <c r="D19" s="36"/>
    </row>
    <row r="20" spans="1:4" ht="16" thickBot="1">
      <c r="A20" s="58"/>
      <c r="B20" s="164" t="s">
        <v>1187</v>
      </c>
      <c r="C20" s="227" t="s">
        <v>14</v>
      </c>
      <c r="D20" s="36"/>
    </row>
    <row r="21" spans="1:4" ht="16" thickBot="1">
      <c r="A21" s="58">
        <v>2</v>
      </c>
      <c r="B21" s="164" t="s">
        <v>33</v>
      </c>
      <c r="C21" s="227" t="s">
        <v>14</v>
      </c>
      <c r="D21" s="251" t="s">
        <v>34</v>
      </c>
    </row>
    <row r="22" spans="1:4" ht="16" thickBot="1">
      <c r="A22" s="58">
        <v>1</v>
      </c>
      <c r="B22" s="164" t="s">
        <v>35</v>
      </c>
      <c r="C22" s="227" t="s">
        <v>14</v>
      </c>
      <c r="D22" s="36"/>
    </row>
    <row r="23" spans="1:4" ht="16" thickBot="1">
      <c r="A23" s="58">
        <v>2</v>
      </c>
      <c r="B23" s="164" t="s">
        <v>36</v>
      </c>
      <c r="C23" s="227" t="s">
        <v>14</v>
      </c>
      <c r="D23" s="36"/>
    </row>
    <row r="24" spans="1:4" ht="16" thickBot="1">
      <c r="A24" s="58">
        <v>3</v>
      </c>
      <c r="B24" s="164" t="s">
        <v>1191</v>
      </c>
      <c r="C24" s="227" t="s">
        <v>14</v>
      </c>
      <c r="D24" s="36"/>
    </row>
    <row r="25" spans="1:4" ht="35.15" customHeight="1" thickBot="1">
      <c r="A25" s="58">
        <v>4</v>
      </c>
      <c r="B25" s="173" t="s">
        <v>37</v>
      </c>
      <c r="C25" s="227" t="s">
        <v>14</v>
      </c>
      <c r="D25" s="36"/>
    </row>
    <row r="26" spans="1:4" ht="16" thickBot="1">
      <c r="A26" s="58">
        <v>5</v>
      </c>
      <c r="B26" s="173" t="s">
        <v>38</v>
      </c>
      <c r="C26" s="227" t="s">
        <v>14</v>
      </c>
      <c r="D26" s="36"/>
    </row>
    <row r="27" spans="1:4" ht="16" thickBot="1">
      <c r="A27" s="58">
        <v>6</v>
      </c>
      <c r="B27" s="173" t="s">
        <v>39</v>
      </c>
      <c r="C27" s="227" t="s">
        <v>14</v>
      </c>
      <c r="D27" s="36"/>
    </row>
    <row r="28" spans="1:4" ht="16" thickBot="1">
      <c r="A28" s="58">
        <v>7</v>
      </c>
      <c r="B28" s="173" t="s">
        <v>40</v>
      </c>
      <c r="C28" s="227" t="s">
        <v>14</v>
      </c>
      <c r="D28" s="36"/>
    </row>
    <row r="29" spans="1:4" s="1" customFormat="1" ht="35.15" customHeight="1" thickBot="1">
      <c r="A29" s="174">
        <v>8</v>
      </c>
      <c r="B29" s="173" t="s">
        <v>41</v>
      </c>
      <c r="C29" s="218" t="s">
        <v>14</v>
      </c>
      <c r="D29" s="55"/>
    </row>
    <row r="30" spans="1:4" ht="16" thickBot="1">
      <c r="A30" s="58">
        <v>9</v>
      </c>
      <c r="B30" s="173" t="s">
        <v>42</v>
      </c>
      <c r="C30" s="227" t="s">
        <v>14</v>
      </c>
      <c r="D30" s="36"/>
    </row>
    <row r="31" spans="1:4" ht="16" thickBot="1">
      <c r="A31" s="58">
        <v>10</v>
      </c>
      <c r="B31" s="173" t="s">
        <v>43</v>
      </c>
      <c r="C31" s="227" t="s">
        <v>14</v>
      </c>
      <c r="D31" s="36"/>
    </row>
    <row r="32" spans="1:4" ht="16" thickBot="1">
      <c r="A32" s="58">
        <v>11</v>
      </c>
      <c r="B32" s="173" t="s">
        <v>44</v>
      </c>
      <c r="C32" s="227" t="s">
        <v>14</v>
      </c>
      <c r="D32" s="36"/>
    </row>
    <row r="33" spans="1:4" ht="31.5" thickBot="1">
      <c r="A33" s="58">
        <v>12</v>
      </c>
      <c r="B33" s="173" t="s">
        <v>45</v>
      </c>
      <c r="C33" s="227" t="s">
        <v>14</v>
      </c>
      <c r="D33" s="36"/>
    </row>
    <row r="34" spans="1:4" ht="31.5" thickBot="1">
      <c r="A34" s="58">
        <v>13</v>
      </c>
      <c r="B34" s="173" t="s">
        <v>46</v>
      </c>
      <c r="C34" s="227" t="s">
        <v>14</v>
      </c>
      <c r="D34" s="36"/>
    </row>
    <row r="35" spans="1:4" ht="16" thickBot="1">
      <c r="A35" s="58">
        <v>14</v>
      </c>
      <c r="B35" s="173" t="s">
        <v>47</v>
      </c>
      <c r="C35" s="227" t="s">
        <v>14</v>
      </c>
      <c r="D35" s="36"/>
    </row>
    <row r="36" spans="1:4" ht="16" thickBot="1">
      <c r="A36" s="58">
        <v>15</v>
      </c>
      <c r="B36" s="173" t="s">
        <v>48</v>
      </c>
      <c r="C36" s="227" t="s">
        <v>14</v>
      </c>
      <c r="D36" s="36"/>
    </row>
    <row r="37" spans="1:4" ht="10.25" customHeight="1">
      <c r="A37" s="49"/>
      <c r="B37" s="59"/>
      <c r="C37" s="51"/>
      <c r="D37" s="51"/>
    </row>
    <row r="38" spans="1:4" ht="10.25" customHeight="1">
      <c r="A38" s="49"/>
      <c r="B38" s="59"/>
      <c r="C38" s="49"/>
      <c r="D38" s="51"/>
    </row>
    <row r="39" spans="1:4" ht="10.25" customHeight="1">
      <c r="A39" s="49"/>
      <c r="B39" s="59"/>
      <c r="C39" s="49"/>
      <c r="D39" s="51"/>
    </row>
    <row r="40" spans="1:4" ht="10.25" customHeight="1">
      <c r="A40" s="49"/>
      <c r="B40" s="59"/>
      <c r="C40" s="49"/>
      <c r="D40" s="51"/>
    </row>
    <row r="41" spans="1:4" ht="10.25" customHeight="1">
      <c r="A41" s="49"/>
      <c r="B41" s="59"/>
      <c r="C41" s="49"/>
      <c r="D41" s="51"/>
    </row>
    <row r="42" spans="1:4" ht="10.25" customHeight="1">
      <c r="A42" s="49"/>
      <c r="B42" s="59"/>
      <c r="C42" s="50"/>
      <c r="D42" s="51"/>
    </row>
    <row r="43" spans="1:4" ht="10.25" customHeight="1">
      <c r="A43" s="49"/>
      <c r="B43" s="59"/>
      <c r="C43" s="49"/>
      <c r="D43" s="51"/>
    </row>
    <row r="44" spans="1:4" ht="10.25" customHeight="1">
      <c r="A44" s="49"/>
      <c r="B44" s="60"/>
      <c r="C44" s="49"/>
      <c r="D44" s="53"/>
    </row>
    <row r="45" spans="1:4" ht="13.5" customHeight="1">
      <c r="A45" s="49"/>
      <c r="B45" s="162" t="s">
        <v>9</v>
      </c>
      <c r="C45" s="49"/>
      <c r="D45" s="51"/>
    </row>
    <row r="46" spans="1:4" ht="10.25" customHeight="1">
      <c r="A46" s="49"/>
      <c r="B46" s="59"/>
      <c r="C46" s="49"/>
      <c r="D46" s="49"/>
    </row>
    <row r="47" spans="1:4" ht="10.25" customHeight="1">
      <c r="A47" s="49"/>
      <c r="B47" s="59"/>
      <c r="C47" s="49"/>
      <c r="D47" s="49"/>
    </row>
    <row r="48" spans="1:4"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sheetData>
  <sheetProtection algorithmName="SHA-512" hashValue="I9d4AYCIW7OPPYPnLHWB5udwOa6nhx3ti5hjb2YQEUZKyCdCVKnV9I2bCBhFMfFi6lIPScZdLbaKvQcoTYjT9A==" saltValue="bw0PM5ANSNH8VRQDk6Fmxw==" spinCount="100000" sheet="1" objects="1" scenarios="1"/>
  <conditionalFormatting sqref="D14">
    <cfRule type="expression" dxfId="115" priority="1">
      <formula>$C$14="Yes"</formula>
    </cfRule>
  </conditionalFormatting>
  <conditionalFormatting sqref="D21">
    <cfRule type="expression" dxfId="114" priority="2">
      <formula>$C$21="Yes"</formula>
    </cfRule>
  </conditionalFormatting>
  <dataValidations count="9">
    <dataValidation type="textLength" operator="lessThan" allowBlank="1" showInputMessage="1" showErrorMessage="1" prompt="Enter your organisation name. Max length 100 characters_x000a_" sqref="C3" xr:uid="{00000000-0002-0000-0200-000000000000}">
      <formula1>101</formula1>
    </dataValidation>
    <dataValidation type="textLength" operator="lessThan" allowBlank="1" showInputMessage="1" showErrorMessage="1" prompt="Delegate full name_x000a__x000a_Max length 100 characters" sqref="C7" xr:uid="{00000000-0002-0000-0200-000001000000}">
      <formula1>100</formula1>
    </dataValidation>
    <dataValidation type="whole" allowBlank="1" showInputMessage="1" showErrorMessage="1" prompt="Enter telephone number - digits only without spaces" sqref="C8" xr:uid="{00000000-0002-0000-0200-000002000000}">
      <formula1>0</formula1>
      <formula2>9999999999999</formula2>
    </dataValidation>
    <dataValidation type="custom" allowBlank="1" showInputMessage="1" showErrorMessage="1" error="This is not recognised as an email address." sqref="C9" xr:uid="{00000000-0002-0000-0200-000003000000}">
      <formula1>ISNUMBER(MATCH("*@*.*",C9,0))</formula1>
    </dataValidation>
    <dataValidation type="list" allowBlank="1" showInputMessage="1" showErrorMessage="1" sqref="C13:C36" xr:uid="{00000000-0002-0000-0200-000004000000}">
      <formula1>"Select,Yes,No"</formula1>
    </dataValidation>
    <dataValidation type="custom" operator="equal" allowBlank="1" showInputMessage="1" showErrorMessage="1" error="the format is incorrect.  Please check." prompt="Enter your Organisation ID in the format FGnnllnnll_x000a_" sqref="C4" xr:uid="{00000000-0002-0000-0200-000005000000}">
      <formula1>F6=TRUE</formula1>
    </dataValidation>
    <dataValidation type="custom" operator="lessThan" showInputMessage="1" showErrorMessage="1" prompt="Please enter VAT number in the format GBnnnnnnnnn._x000a_" sqref="C10" xr:uid="{00000000-0002-0000-0200-000006000000}">
      <formula1>F12=TRUE</formula1>
    </dataValidation>
    <dataValidation type="textLength" operator="lessThan" allowBlank="1" showErrorMessage="1" prompt="_x000a_" sqref="C5" xr:uid="{48B35553-9E14-4CD2-93E7-24E8F65146BA}">
      <formula1>101</formula1>
    </dataValidation>
    <dataValidation type="list" operator="lessThan" showErrorMessage="1" prompt="_x000a_" sqref="C11" xr:uid="{E39898D4-319A-4CD8-BD87-BE0AFF3E3011}">
      <formula1>"Yes, No"</formula1>
    </dataValidation>
  </dataValidations>
  <hyperlinks>
    <hyperlink ref="B4" r:id="rId1" display="Organisation ID (Register for an F gas account to get and Organisation ID)" xr:uid="{00000000-0004-0000-0200-000000000000}"/>
  </hyperlinks>
  <pageMargins left="0.7" right="0.7" top="0.75" bottom="0.75" header="0.3" footer="0.3"/>
  <pageSetup paperSize="9" orientation="portrait" r:id="rId2"/>
  <drawing r:id="rId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C000"/>
  </sheetPr>
  <dimension ref="A1:PK37"/>
  <sheetViews>
    <sheetView topLeftCell="B1" workbookViewId="0">
      <selection activeCell="G6" sqref="G6"/>
    </sheetView>
  </sheetViews>
  <sheetFormatPr defaultColWidth="0" defaultRowHeight="14.5" zeroHeight="1"/>
  <cols>
    <col min="1" max="1" width="20.6328125" style="66" hidden="1" customWidth="1"/>
    <col min="2" max="3" width="47.6328125" style="66" customWidth="1"/>
    <col min="4" max="5" width="20.6328125" style="66" hidden="1" customWidth="1"/>
    <col min="6" max="6" width="3.36328125" style="66" hidden="1" customWidth="1"/>
    <col min="7" max="16" width="20.6328125" style="66" customWidth="1"/>
    <col min="17" max="17" width="78.453125" style="88" customWidth="1"/>
    <col min="18" max="18" width="24.6328125" style="88" customWidth="1"/>
    <col min="19" max="425" width="9.36328125" style="66" hidden="1" customWidth="1"/>
    <col min="426" max="427" width="0" style="66" hidden="1" customWidth="1"/>
    <col min="428" max="16384" width="9.36328125" style="66" hidden="1"/>
  </cols>
  <sheetData>
    <row r="1" spans="1:49" ht="45">
      <c r="A1" s="72"/>
      <c r="B1" s="73" t="s">
        <v>0</v>
      </c>
      <c r="C1" s="74"/>
      <c r="D1" s="75"/>
      <c r="E1" s="75"/>
      <c r="F1" s="75"/>
      <c r="G1" s="76"/>
      <c r="H1" s="76"/>
      <c r="I1" s="76"/>
      <c r="J1" s="76"/>
      <c r="K1" s="76"/>
      <c r="L1" s="76"/>
      <c r="M1" s="76"/>
      <c r="N1" s="76"/>
      <c r="O1" s="76"/>
      <c r="P1" s="76"/>
      <c r="Q1" s="90"/>
      <c r="R1" s="90"/>
      <c r="S1" s="76"/>
    </row>
    <row r="2" spans="1:49" ht="20.149999999999999" customHeight="1">
      <c r="A2" s="78"/>
      <c r="B2" s="177" t="s">
        <v>49</v>
      </c>
      <c r="C2" s="80"/>
      <c r="D2" s="81"/>
      <c r="E2" s="81"/>
      <c r="F2" s="81"/>
      <c r="G2" s="82"/>
      <c r="H2" s="82"/>
      <c r="I2" s="82"/>
      <c r="J2" s="82"/>
      <c r="K2" s="78"/>
      <c r="L2" s="78"/>
      <c r="M2" s="78"/>
      <c r="N2" s="78"/>
      <c r="O2" s="78"/>
      <c r="P2" s="78"/>
      <c r="Q2" s="91"/>
      <c r="R2" s="91"/>
      <c r="S2" s="78"/>
    </row>
    <row r="3" spans="1:49" ht="15" customHeight="1">
      <c r="A3" s="78"/>
      <c r="B3" s="146" t="str">
        <f>IF(Importer="Yes","Please fill in details on this form","You do not need to fill in details on this form")</f>
        <v>You do not need to fill in details on this form</v>
      </c>
      <c r="C3" s="80"/>
      <c r="D3" s="81"/>
      <c r="E3" s="81"/>
      <c r="F3" s="81"/>
      <c r="G3" s="82"/>
      <c r="H3" s="82"/>
      <c r="I3" s="82"/>
      <c r="J3" s="82"/>
      <c r="K3" s="78"/>
      <c r="L3" s="78"/>
      <c r="M3" s="78"/>
      <c r="N3" s="78"/>
      <c r="O3" s="78"/>
      <c r="P3" s="78"/>
      <c r="Q3" s="91"/>
      <c r="R3" s="91"/>
      <c r="S3" s="78"/>
    </row>
    <row r="4" spans="1:49" ht="15" customHeight="1">
      <c r="A4" s="78"/>
      <c r="B4" s="144" t="s">
        <v>50</v>
      </c>
      <c r="C4" s="80"/>
      <c r="D4" s="81"/>
      <c r="E4" s="81"/>
      <c r="F4" s="81"/>
      <c r="G4" s="82"/>
      <c r="H4" s="82"/>
      <c r="I4" s="82"/>
      <c r="J4" s="82"/>
      <c r="K4" s="78"/>
      <c r="L4" s="78"/>
      <c r="M4" s="78"/>
      <c r="N4" s="78"/>
      <c r="O4" s="78"/>
      <c r="P4" s="78"/>
      <c r="Q4" s="91"/>
      <c r="R4" s="91"/>
      <c r="S4" s="78"/>
    </row>
    <row r="5" spans="1:49" ht="15" customHeight="1">
      <c r="A5" s="78"/>
      <c r="B5" s="144" t="s">
        <v>51</v>
      </c>
      <c r="C5" s="80"/>
      <c r="D5" s="81"/>
      <c r="E5" s="81"/>
      <c r="F5" s="81"/>
      <c r="G5" s="82"/>
      <c r="H5" s="82"/>
      <c r="I5" s="82"/>
      <c r="J5" s="82"/>
      <c r="K5" s="78"/>
      <c r="L5" s="78"/>
      <c r="M5" s="78"/>
      <c r="N5" s="78"/>
      <c r="O5" s="78"/>
      <c r="P5" s="78"/>
      <c r="Q5" s="91"/>
      <c r="R5" s="91"/>
      <c r="S5" s="78"/>
    </row>
    <row r="6" spans="1:49" ht="171" thickBot="1">
      <c r="A6" s="85"/>
      <c r="B6" s="167" t="s">
        <v>52</v>
      </c>
      <c r="C6" s="167" t="s">
        <v>53</v>
      </c>
      <c r="D6" s="168" t="s">
        <v>54</v>
      </c>
      <c r="E6" s="168" t="s">
        <v>55</v>
      </c>
      <c r="F6" s="168" t="s">
        <v>56</v>
      </c>
      <c r="G6" s="189" t="s">
        <v>1183</v>
      </c>
      <c r="H6" s="167" t="s">
        <v>58</v>
      </c>
      <c r="I6" s="167" t="s">
        <v>59</v>
      </c>
      <c r="J6" s="201" t="s">
        <v>60</v>
      </c>
      <c r="K6" s="167" t="s">
        <v>61</v>
      </c>
      <c r="L6" s="167" t="s">
        <v>62</v>
      </c>
      <c r="M6" s="167" t="s">
        <v>63</v>
      </c>
      <c r="N6" s="167" t="s">
        <v>64</v>
      </c>
      <c r="O6" s="167" t="s">
        <v>65</v>
      </c>
      <c r="P6" s="167" t="s">
        <v>66</v>
      </c>
      <c r="Q6" s="167" t="s">
        <v>67</v>
      </c>
      <c r="R6" s="167" t="s">
        <v>68</v>
      </c>
      <c r="S6" s="167"/>
      <c r="T6" s="167"/>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row>
    <row r="7" spans="1:49" s="94" customFormat="1" ht="40.25" customHeight="1" thickBot="1">
      <c r="A7" s="92"/>
      <c r="B7" s="212" t="s">
        <v>14</v>
      </c>
      <c r="C7" s="212" t="s">
        <v>14</v>
      </c>
      <c r="D7" s="228">
        <f t="shared" ref="D7:D31" si="0">VLOOKUP($C7,T_Substance_Annexes,2,FALSE)</f>
        <v>0</v>
      </c>
      <c r="E7" s="228">
        <f t="shared" ref="E7:E31" si="1">VLOOKUP($C7,T_Substance_Annexes,3,FALSE)</f>
        <v>0</v>
      </c>
      <c r="F7" s="228">
        <f t="shared" ref="F7:F31" si="2">VLOOKUP($C7,T_Substance_Annexes,5,FALSE)</f>
        <v>0</v>
      </c>
      <c r="G7" s="229" t="s">
        <v>14</v>
      </c>
      <c r="H7" s="229"/>
      <c r="I7" s="230" t="s">
        <v>14</v>
      </c>
      <c r="J7" s="229"/>
      <c r="K7" s="229"/>
      <c r="L7" s="230" t="s">
        <v>14</v>
      </c>
      <c r="M7" s="229"/>
      <c r="N7" s="230" t="s">
        <v>14</v>
      </c>
      <c r="O7" s="229"/>
      <c r="P7" s="230" t="s">
        <v>14</v>
      </c>
      <c r="Q7" s="212"/>
      <c r="R7" s="229"/>
      <c r="S7" s="93"/>
    </row>
    <row r="8" spans="1:49" s="94" customFormat="1" ht="40.25" customHeight="1" thickBot="1">
      <c r="A8" s="92"/>
      <c r="B8" s="212" t="s">
        <v>14</v>
      </c>
      <c r="C8" s="212" t="s">
        <v>14</v>
      </c>
      <c r="D8" s="228">
        <f t="shared" si="0"/>
        <v>0</v>
      </c>
      <c r="E8" s="228">
        <f t="shared" si="1"/>
        <v>0</v>
      </c>
      <c r="F8" s="228">
        <f t="shared" si="2"/>
        <v>0</v>
      </c>
      <c r="G8" s="229" t="s">
        <v>14</v>
      </c>
      <c r="H8" s="229"/>
      <c r="I8" s="230" t="s">
        <v>14</v>
      </c>
      <c r="J8" s="229"/>
      <c r="K8" s="229"/>
      <c r="L8" s="230" t="s">
        <v>14</v>
      </c>
      <c r="M8" s="229"/>
      <c r="N8" s="230" t="s">
        <v>14</v>
      </c>
      <c r="O8" s="229"/>
      <c r="P8" s="230" t="s">
        <v>14</v>
      </c>
      <c r="Q8" s="212"/>
      <c r="R8" s="229"/>
      <c r="S8" s="93"/>
    </row>
    <row r="9" spans="1:49" s="94" customFormat="1" ht="40.25" customHeight="1" thickBot="1">
      <c r="A9" s="92"/>
      <c r="B9" s="212" t="s">
        <v>14</v>
      </c>
      <c r="C9" s="212" t="s">
        <v>14</v>
      </c>
      <c r="D9" s="228">
        <f t="shared" si="0"/>
        <v>0</v>
      </c>
      <c r="E9" s="228">
        <f t="shared" si="1"/>
        <v>0</v>
      </c>
      <c r="F9" s="228">
        <f t="shared" si="2"/>
        <v>0</v>
      </c>
      <c r="G9" s="229" t="s">
        <v>14</v>
      </c>
      <c r="H9" s="229"/>
      <c r="I9" s="230" t="s">
        <v>14</v>
      </c>
      <c r="J9" s="229"/>
      <c r="K9" s="229"/>
      <c r="L9" s="230" t="s">
        <v>14</v>
      </c>
      <c r="M9" s="229"/>
      <c r="N9" s="230" t="s">
        <v>14</v>
      </c>
      <c r="O9" s="229"/>
      <c r="P9" s="230" t="s">
        <v>14</v>
      </c>
      <c r="Q9" s="212"/>
      <c r="R9" s="229"/>
      <c r="S9" s="93"/>
    </row>
    <row r="10" spans="1:49" s="94" customFormat="1" ht="40.25" customHeight="1" thickBot="1">
      <c r="A10" s="92"/>
      <c r="B10" s="212" t="s">
        <v>14</v>
      </c>
      <c r="C10" s="212" t="s">
        <v>14</v>
      </c>
      <c r="D10" s="228">
        <f t="shared" si="0"/>
        <v>0</v>
      </c>
      <c r="E10" s="228">
        <f t="shared" si="1"/>
        <v>0</v>
      </c>
      <c r="F10" s="228">
        <f t="shared" si="2"/>
        <v>0</v>
      </c>
      <c r="G10" s="229" t="s">
        <v>14</v>
      </c>
      <c r="H10" s="229"/>
      <c r="I10" s="230" t="s">
        <v>14</v>
      </c>
      <c r="J10" s="229"/>
      <c r="K10" s="229"/>
      <c r="L10" s="230" t="s">
        <v>14</v>
      </c>
      <c r="M10" s="229"/>
      <c r="N10" s="230" t="s">
        <v>14</v>
      </c>
      <c r="O10" s="229"/>
      <c r="P10" s="230" t="s">
        <v>14</v>
      </c>
      <c r="Q10" s="212"/>
      <c r="R10" s="229"/>
      <c r="S10" s="93"/>
    </row>
    <row r="11" spans="1:49" s="94" customFormat="1" ht="40.25" customHeight="1" thickBot="1">
      <c r="A11" s="92"/>
      <c r="B11" s="212" t="s">
        <v>14</v>
      </c>
      <c r="C11" s="212" t="s">
        <v>14</v>
      </c>
      <c r="D11" s="228">
        <f t="shared" si="0"/>
        <v>0</v>
      </c>
      <c r="E11" s="228">
        <f t="shared" si="1"/>
        <v>0</v>
      </c>
      <c r="F11" s="228">
        <f t="shared" si="2"/>
        <v>0</v>
      </c>
      <c r="G11" s="229" t="s">
        <v>14</v>
      </c>
      <c r="H11" s="229"/>
      <c r="I11" s="230" t="s">
        <v>14</v>
      </c>
      <c r="J11" s="229"/>
      <c r="K11" s="229"/>
      <c r="L11" s="230" t="s">
        <v>14</v>
      </c>
      <c r="M11" s="229"/>
      <c r="N11" s="230" t="s">
        <v>14</v>
      </c>
      <c r="O11" s="229"/>
      <c r="P11" s="230" t="s">
        <v>14</v>
      </c>
      <c r="Q11" s="212"/>
      <c r="R11" s="229"/>
      <c r="S11" s="93"/>
    </row>
    <row r="12" spans="1:49" s="94" customFormat="1" ht="40.25" customHeight="1" thickBot="1">
      <c r="A12" s="92"/>
      <c r="B12" s="212" t="s">
        <v>14</v>
      </c>
      <c r="C12" s="212" t="s">
        <v>14</v>
      </c>
      <c r="D12" s="228">
        <f t="shared" si="0"/>
        <v>0</v>
      </c>
      <c r="E12" s="228">
        <f t="shared" si="1"/>
        <v>0</v>
      </c>
      <c r="F12" s="228">
        <f t="shared" si="2"/>
        <v>0</v>
      </c>
      <c r="G12" s="229" t="s">
        <v>14</v>
      </c>
      <c r="H12" s="229"/>
      <c r="I12" s="230" t="s">
        <v>14</v>
      </c>
      <c r="J12" s="229"/>
      <c r="K12" s="229"/>
      <c r="L12" s="230" t="s">
        <v>14</v>
      </c>
      <c r="M12" s="229"/>
      <c r="N12" s="230" t="s">
        <v>14</v>
      </c>
      <c r="O12" s="229"/>
      <c r="P12" s="230" t="s">
        <v>14</v>
      </c>
      <c r="Q12" s="212"/>
      <c r="R12" s="229"/>
      <c r="S12" s="93"/>
    </row>
    <row r="13" spans="1:49" s="94" customFormat="1" ht="40.25" customHeight="1" thickBot="1">
      <c r="A13" s="92"/>
      <c r="B13" s="212" t="s">
        <v>14</v>
      </c>
      <c r="C13" s="212" t="s">
        <v>14</v>
      </c>
      <c r="D13" s="228">
        <f t="shared" si="0"/>
        <v>0</v>
      </c>
      <c r="E13" s="228">
        <f t="shared" si="1"/>
        <v>0</v>
      </c>
      <c r="F13" s="228">
        <f t="shared" si="2"/>
        <v>0</v>
      </c>
      <c r="G13" s="229" t="s">
        <v>14</v>
      </c>
      <c r="H13" s="229"/>
      <c r="I13" s="230" t="s">
        <v>14</v>
      </c>
      <c r="J13" s="229"/>
      <c r="K13" s="229"/>
      <c r="L13" s="230" t="s">
        <v>14</v>
      </c>
      <c r="M13" s="229"/>
      <c r="N13" s="230" t="s">
        <v>14</v>
      </c>
      <c r="O13" s="229"/>
      <c r="P13" s="230" t="s">
        <v>14</v>
      </c>
      <c r="Q13" s="212"/>
      <c r="R13" s="229"/>
      <c r="S13" s="93"/>
    </row>
    <row r="14" spans="1:49" s="94" customFormat="1" ht="40.25" customHeight="1" thickBot="1">
      <c r="A14" s="92"/>
      <c r="B14" s="212" t="s">
        <v>14</v>
      </c>
      <c r="C14" s="212" t="s">
        <v>14</v>
      </c>
      <c r="D14" s="228">
        <f t="shared" si="0"/>
        <v>0</v>
      </c>
      <c r="E14" s="228">
        <f t="shared" si="1"/>
        <v>0</v>
      </c>
      <c r="F14" s="228">
        <f t="shared" si="2"/>
        <v>0</v>
      </c>
      <c r="G14" s="229" t="s">
        <v>14</v>
      </c>
      <c r="H14" s="229"/>
      <c r="I14" s="230" t="s">
        <v>14</v>
      </c>
      <c r="J14" s="229"/>
      <c r="K14" s="229"/>
      <c r="L14" s="230" t="s">
        <v>14</v>
      </c>
      <c r="M14" s="229"/>
      <c r="N14" s="230" t="s">
        <v>14</v>
      </c>
      <c r="O14" s="229"/>
      <c r="P14" s="230" t="s">
        <v>14</v>
      </c>
      <c r="Q14" s="212"/>
      <c r="R14" s="229"/>
      <c r="S14" s="93"/>
    </row>
    <row r="15" spans="1:49" s="94" customFormat="1" ht="40.25" customHeight="1" thickBot="1">
      <c r="A15" s="92"/>
      <c r="B15" s="212" t="s">
        <v>14</v>
      </c>
      <c r="C15" s="212" t="s">
        <v>14</v>
      </c>
      <c r="D15" s="228">
        <f t="shared" si="0"/>
        <v>0</v>
      </c>
      <c r="E15" s="228">
        <f t="shared" si="1"/>
        <v>0</v>
      </c>
      <c r="F15" s="228">
        <f t="shared" si="2"/>
        <v>0</v>
      </c>
      <c r="G15" s="229" t="s">
        <v>14</v>
      </c>
      <c r="H15" s="229"/>
      <c r="I15" s="230" t="s">
        <v>14</v>
      </c>
      <c r="J15" s="229"/>
      <c r="K15" s="229"/>
      <c r="L15" s="230" t="s">
        <v>14</v>
      </c>
      <c r="M15" s="229"/>
      <c r="N15" s="230" t="s">
        <v>14</v>
      </c>
      <c r="O15" s="229"/>
      <c r="P15" s="230" t="s">
        <v>14</v>
      </c>
      <c r="Q15" s="212"/>
      <c r="R15" s="229"/>
      <c r="S15" s="93"/>
    </row>
    <row r="16" spans="1:49" s="94" customFormat="1" ht="40.25" customHeight="1" thickBot="1">
      <c r="A16" s="92"/>
      <c r="B16" s="212" t="s">
        <v>14</v>
      </c>
      <c r="C16" s="212" t="s">
        <v>14</v>
      </c>
      <c r="D16" s="228">
        <f t="shared" si="0"/>
        <v>0</v>
      </c>
      <c r="E16" s="228">
        <f t="shared" si="1"/>
        <v>0</v>
      </c>
      <c r="F16" s="228">
        <f t="shared" si="2"/>
        <v>0</v>
      </c>
      <c r="G16" s="229" t="s">
        <v>14</v>
      </c>
      <c r="H16" s="229"/>
      <c r="I16" s="230" t="s">
        <v>14</v>
      </c>
      <c r="J16" s="229"/>
      <c r="K16" s="229"/>
      <c r="L16" s="230" t="s">
        <v>14</v>
      </c>
      <c r="M16" s="229"/>
      <c r="N16" s="230" t="s">
        <v>14</v>
      </c>
      <c r="O16" s="229"/>
      <c r="P16" s="230" t="s">
        <v>14</v>
      </c>
      <c r="Q16" s="212"/>
      <c r="R16" s="229"/>
      <c r="S16" s="93"/>
    </row>
    <row r="17" spans="1:19" s="94" customFormat="1" ht="40.25" customHeight="1" thickBot="1">
      <c r="A17" s="92"/>
      <c r="B17" s="212" t="s">
        <v>14</v>
      </c>
      <c r="C17" s="212" t="s">
        <v>14</v>
      </c>
      <c r="D17" s="228">
        <f t="shared" si="0"/>
        <v>0</v>
      </c>
      <c r="E17" s="228">
        <f t="shared" si="1"/>
        <v>0</v>
      </c>
      <c r="F17" s="228">
        <f t="shared" si="2"/>
        <v>0</v>
      </c>
      <c r="G17" s="229" t="s">
        <v>14</v>
      </c>
      <c r="H17" s="229"/>
      <c r="I17" s="230" t="s">
        <v>14</v>
      </c>
      <c r="J17" s="229"/>
      <c r="K17" s="229"/>
      <c r="L17" s="230" t="s">
        <v>14</v>
      </c>
      <c r="M17" s="229"/>
      <c r="N17" s="230" t="s">
        <v>14</v>
      </c>
      <c r="O17" s="229"/>
      <c r="P17" s="230" t="s">
        <v>14</v>
      </c>
      <c r="Q17" s="212"/>
      <c r="R17" s="229"/>
      <c r="S17" s="93"/>
    </row>
    <row r="18" spans="1:19" s="94" customFormat="1" ht="40.25" customHeight="1" thickBot="1">
      <c r="A18" s="92"/>
      <c r="B18" s="212" t="s">
        <v>14</v>
      </c>
      <c r="C18" s="212" t="s">
        <v>14</v>
      </c>
      <c r="D18" s="228">
        <f t="shared" si="0"/>
        <v>0</v>
      </c>
      <c r="E18" s="228">
        <f t="shared" si="1"/>
        <v>0</v>
      </c>
      <c r="F18" s="228">
        <f t="shared" si="2"/>
        <v>0</v>
      </c>
      <c r="G18" s="229" t="s">
        <v>14</v>
      </c>
      <c r="H18" s="229"/>
      <c r="I18" s="230" t="s">
        <v>14</v>
      </c>
      <c r="J18" s="229"/>
      <c r="K18" s="229"/>
      <c r="L18" s="230" t="s">
        <v>14</v>
      </c>
      <c r="M18" s="229"/>
      <c r="N18" s="230" t="s">
        <v>14</v>
      </c>
      <c r="O18" s="229"/>
      <c r="P18" s="230" t="s">
        <v>14</v>
      </c>
      <c r="Q18" s="212"/>
      <c r="R18" s="229"/>
      <c r="S18" s="93"/>
    </row>
    <row r="19" spans="1:19" s="94" customFormat="1" ht="40.25" customHeight="1" thickBot="1">
      <c r="A19" s="92"/>
      <c r="B19" s="212" t="s">
        <v>14</v>
      </c>
      <c r="C19" s="212" t="s">
        <v>14</v>
      </c>
      <c r="D19" s="228">
        <f t="shared" si="0"/>
        <v>0</v>
      </c>
      <c r="E19" s="228">
        <f t="shared" si="1"/>
        <v>0</v>
      </c>
      <c r="F19" s="228">
        <f t="shared" si="2"/>
        <v>0</v>
      </c>
      <c r="G19" s="229" t="s">
        <v>14</v>
      </c>
      <c r="H19" s="229"/>
      <c r="I19" s="230" t="s">
        <v>14</v>
      </c>
      <c r="J19" s="229"/>
      <c r="K19" s="229"/>
      <c r="L19" s="230" t="s">
        <v>14</v>
      </c>
      <c r="M19" s="229"/>
      <c r="N19" s="230" t="s">
        <v>14</v>
      </c>
      <c r="O19" s="229"/>
      <c r="P19" s="230" t="s">
        <v>14</v>
      </c>
      <c r="Q19" s="212"/>
      <c r="R19" s="229"/>
      <c r="S19" s="93"/>
    </row>
    <row r="20" spans="1:19" s="94" customFormat="1" ht="40.25" customHeight="1" thickBot="1">
      <c r="A20" s="92"/>
      <c r="B20" s="212" t="s">
        <v>14</v>
      </c>
      <c r="C20" s="212" t="s">
        <v>14</v>
      </c>
      <c r="D20" s="228">
        <f t="shared" si="0"/>
        <v>0</v>
      </c>
      <c r="E20" s="228">
        <f t="shared" si="1"/>
        <v>0</v>
      </c>
      <c r="F20" s="228">
        <f t="shared" si="2"/>
        <v>0</v>
      </c>
      <c r="G20" s="229" t="s">
        <v>14</v>
      </c>
      <c r="H20" s="229"/>
      <c r="I20" s="230" t="s">
        <v>14</v>
      </c>
      <c r="J20" s="229"/>
      <c r="K20" s="229"/>
      <c r="L20" s="230" t="s">
        <v>14</v>
      </c>
      <c r="M20" s="229"/>
      <c r="N20" s="230" t="s">
        <v>14</v>
      </c>
      <c r="O20" s="229"/>
      <c r="P20" s="230" t="s">
        <v>14</v>
      </c>
      <c r="Q20" s="212"/>
      <c r="R20" s="229"/>
      <c r="S20" s="93"/>
    </row>
    <row r="21" spans="1:19" s="94" customFormat="1" ht="40.25" customHeight="1" thickBot="1">
      <c r="A21" s="92"/>
      <c r="B21" s="212" t="s">
        <v>14</v>
      </c>
      <c r="C21" s="212" t="s">
        <v>14</v>
      </c>
      <c r="D21" s="228">
        <f t="shared" si="0"/>
        <v>0</v>
      </c>
      <c r="E21" s="228">
        <f t="shared" si="1"/>
        <v>0</v>
      </c>
      <c r="F21" s="228">
        <f t="shared" si="2"/>
        <v>0</v>
      </c>
      <c r="G21" s="229" t="s">
        <v>14</v>
      </c>
      <c r="H21" s="229"/>
      <c r="I21" s="230" t="s">
        <v>14</v>
      </c>
      <c r="J21" s="229"/>
      <c r="K21" s="229"/>
      <c r="L21" s="230" t="s">
        <v>14</v>
      </c>
      <c r="M21" s="229"/>
      <c r="N21" s="230" t="s">
        <v>14</v>
      </c>
      <c r="O21" s="229"/>
      <c r="P21" s="230" t="s">
        <v>14</v>
      </c>
      <c r="Q21" s="212"/>
      <c r="R21" s="229"/>
      <c r="S21" s="93"/>
    </row>
    <row r="22" spans="1:19" s="94" customFormat="1" ht="40.25" customHeight="1" thickBot="1">
      <c r="A22" s="92"/>
      <c r="B22" s="212" t="s">
        <v>14</v>
      </c>
      <c r="C22" s="212" t="s">
        <v>14</v>
      </c>
      <c r="D22" s="228">
        <f t="shared" si="0"/>
        <v>0</v>
      </c>
      <c r="E22" s="228">
        <f t="shared" si="1"/>
        <v>0</v>
      </c>
      <c r="F22" s="228">
        <f t="shared" si="2"/>
        <v>0</v>
      </c>
      <c r="G22" s="229" t="s">
        <v>14</v>
      </c>
      <c r="H22" s="229"/>
      <c r="I22" s="230" t="s">
        <v>14</v>
      </c>
      <c r="J22" s="229"/>
      <c r="K22" s="229"/>
      <c r="L22" s="230" t="s">
        <v>14</v>
      </c>
      <c r="M22" s="229"/>
      <c r="N22" s="230" t="s">
        <v>14</v>
      </c>
      <c r="O22" s="229"/>
      <c r="P22" s="230" t="s">
        <v>14</v>
      </c>
      <c r="Q22" s="212"/>
      <c r="R22" s="229"/>
      <c r="S22" s="93"/>
    </row>
    <row r="23" spans="1:19" s="94" customFormat="1" ht="40.25" customHeight="1" thickBot="1">
      <c r="A23" s="92"/>
      <c r="B23" s="212" t="s">
        <v>14</v>
      </c>
      <c r="C23" s="212" t="s">
        <v>14</v>
      </c>
      <c r="D23" s="228">
        <f t="shared" si="0"/>
        <v>0</v>
      </c>
      <c r="E23" s="228">
        <f t="shared" si="1"/>
        <v>0</v>
      </c>
      <c r="F23" s="228">
        <f t="shared" si="2"/>
        <v>0</v>
      </c>
      <c r="G23" s="229" t="s">
        <v>14</v>
      </c>
      <c r="H23" s="229"/>
      <c r="I23" s="230" t="s">
        <v>14</v>
      </c>
      <c r="J23" s="229"/>
      <c r="K23" s="229"/>
      <c r="L23" s="230" t="s">
        <v>14</v>
      </c>
      <c r="M23" s="229"/>
      <c r="N23" s="230" t="s">
        <v>14</v>
      </c>
      <c r="O23" s="229"/>
      <c r="P23" s="230" t="s">
        <v>14</v>
      </c>
      <c r="Q23" s="212"/>
      <c r="R23" s="229"/>
      <c r="S23" s="93"/>
    </row>
    <row r="24" spans="1:19" s="94" customFormat="1" ht="40.25" customHeight="1" thickBot="1">
      <c r="A24" s="92"/>
      <c r="B24" s="212" t="s">
        <v>14</v>
      </c>
      <c r="C24" s="212" t="s">
        <v>14</v>
      </c>
      <c r="D24" s="228">
        <f t="shared" si="0"/>
        <v>0</v>
      </c>
      <c r="E24" s="228">
        <f t="shared" si="1"/>
        <v>0</v>
      </c>
      <c r="F24" s="228">
        <f t="shared" si="2"/>
        <v>0</v>
      </c>
      <c r="G24" s="229" t="s">
        <v>14</v>
      </c>
      <c r="H24" s="229"/>
      <c r="I24" s="230" t="s">
        <v>14</v>
      </c>
      <c r="J24" s="229"/>
      <c r="K24" s="229"/>
      <c r="L24" s="230" t="s">
        <v>14</v>
      </c>
      <c r="M24" s="229"/>
      <c r="N24" s="230" t="s">
        <v>14</v>
      </c>
      <c r="O24" s="229"/>
      <c r="P24" s="230" t="s">
        <v>14</v>
      </c>
      <c r="Q24" s="212"/>
      <c r="R24" s="229"/>
      <c r="S24" s="93"/>
    </row>
    <row r="25" spans="1:19" s="94" customFormat="1" ht="40.25" customHeight="1" thickBot="1">
      <c r="A25" s="92"/>
      <c r="B25" s="212" t="s">
        <v>14</v>
      </c>
      <c r="C25" s="212" t="s">
        <v>14</v>
      </c>
      <c r="D25" s="228">
        <f t="shared" si="0"/>
        <v>0</v>
      </c>
      <c r="E25" s="228">
        <f t="shared" si="1"/>
        <v>0</v>
      </c>
      <c r="F25" s="228">
        <f t="shared" si="2"/>
        <v>0</v>
      </c>
      <c r="G25" s="229" t="s">
        <v>14</v>
      </c>
      <c r="H25" s="229"/>
      <c r="I25" s="230" t="s">
        <v>14</v>
      </c>
      <c r="J25" s="229"/>
      <c r="K25" s="229"/>
      <c r="L25" s="230" t="s">
        <v>14</v>
      </c>
      <c r="M25" s="229"/>
      <c r="N25" s="230" t="s">
        <v>14</v>
      </c>
      <c r="O25" s="229"/>
      <c r="P25" s="230" t="s">
        <v>14</v>
      </c>
      <c r="Q25" s="212"/>
      <c r="R25" s="229"/>
      <c r="S25" s="93"/>
    </row>
    <row r="26" spans="1:19" s="94" customFormat="1" ht="40.25" customHeight="1" thickBot="1">
      <c r="A26" s="92"/>
      <c r="B26" s="212" t="s">
        <v>14</v>
      </c>
      <c r="C26" s="212" t="s">
        <v>14</v>
      </c>
      <c r="D26" s="228">
        <f t="shared" si="0"/>
        <v>0</v>
      </c>
      <c r="E26" s="228">
        <f t="shared" si="1"/>
        <v>0</v>
      </c>
      <c r="F26" s="228">
        <f t="shared" si="2"/>
        <v>0</v>
      </c>
      <c r="G26" s="229" t="s">
        <v>14</v>
      </c>
      <c r="H26" s="229"/>
      <c r="I26" s="230" t="s">
        <v>14</v>
      </c>
      <c r="J26" s="229"/>
      <c r="K26" s="229"/>
      <c r="L26" s="230" t="s">
        <v>14</v>
      </c>
      <c r="M26" s="229"/>
      <c r="N26" s="230" t="s">
        <v>14</v>
      </c>
      <c r="O26" s="229"/>
      <c r="P26" s="230" t="s">
        <v>14</v>
      </c>
      <c r="Q26" s="212"/>
      <c r="R26" s="229"/>
      <c r="S26" s="93"/>
    </row>
    <row r="27" spans="1:19" s="94" customFormat="1" ht="40.25" customHeight="1" thickBot="1">
      <c r="A27" s="92"/>
      <c r="B27" s="212" t="s">
        <v>14</v>
      </c>
      <c r="C27" s="212" t="s">
        <v>14</v>
      </c>
      <c r="D27" s="228">
        <f t="shared" si="0"/>
        <v>0</v>
      </c>
      <c r="E27" s="228">
        <f t="shared" si="1"/>
        <v>0</v>
      </c>
      <c r="F27" s="228">
        <f t="shared" si="2"/>
        <v>0</v>
      </c>
      <c r="G27" s="229" t="s">
        <v>14</v>
      </c>
      <c r="H27" s="229"/>
      <c r="I27" s="230" t="s">
        <v>14</v>
      </c>
      <c r="J27" s="229"/>
      <c r="K27" s="229"/>
      <c r="L27" s="230" t="s">
        <v>14</v>
      </c>
      <c r="M27" s="229"/>
      <c r="N27" s="230" t="s">
        <v>14</v>
      </c>
      <c r="O27" s="229"/>
      <c r="P27" s="230" t="s">
        <v>14</v>
      </c>
      <c r="Q27" s="212"/>
      <c r="R27" s="229"/>
      <c r="S27" s="93"/>
    </row>
    <row r="28" spans="1:19" s="94" customFormat="1" ht="40.25" customHeight="1" thickBot="1">
      <c r="A28" s="92"/>
      <c r="B28" s="212" t="s">
        <v>14</v>
      </c>
      <c r="C28" s="212" t="s">
        <v>14</v>
      </c>
      <c r="D28" s="228">
        <f t="shared" si="0"/>
        <v>0</v>
      </c>
      <c r="E28" s="228">
        <f t="shared" si="1"/>
        <v>0</v>
      </c>
      <c r="F28" s="228">
        <f t="shared" si="2"/>
        <v>0</v>
      </c>
      <c r="G28" s="229" t="s">
        <v>14</v>
      </c>
      <c r="H28" s="229"/>
      <c r="I28" s="230" t="s">
        <v>14</v>
      </c>
      <c r="J28" s="229"/>
      <c r="K28" s="229"/>
      <c r="L28" s="230" t="s">
        <v>14</v>
      </c>
      <c r="M28" s="229"/>
      <c r="N28" s="230" t="s">
        <v>14</v>
      </c>
      <c r="O28" s="229"/>
      <c r="P28" s="230" t="s">
        <v>14</v>
      </c>
      <c r="Q28" s="212"/>
      <c r="R28" s="229"/>
      <c r="S28" s="93"/>
    </row>
    <row r="29" spans="1:19" s="94" customFormat="1" ht="40.25" customHeight="1" thickBot="1">
      <c r="A29" s="92"/>
      <c r="B29" s="212" t="s">
        <v>14</v>
      </c>
      <c r="C29" s="212" t="s">
        <v>14</v>
      </c>
      <c r="D29" s="228">
        <f t="shared" si="0"/>
        <v>0</v>
      </c>
      <c r="E29" s="228">
        <f t="shared" si="1"/>
        <v>0</v>
      </c>
      <c r="F29" s="228">
        <f t="shared" si="2"/>
        <v>0</v>
      </c>
      <c r="G29" s="229" t="s">
        <v>14</v>
      </c>
      <c r="H29" s="229"/>
      <c r="I29" s="230" t="s">
        <v>14</v>
      </c>
      <c r="J29" s="229"/>
      <c r="K29" s="229"/>
      <c r="L29" s="230" t="s">
        <v>14</v>
      </c>
      <c r="M29" s="229"/>
      <c r="N29" s="230" t="s">
        <v>14</v>
      </c>
      <c r="O29" s="229"/>
      <c r="P29" s="230" t="s">
        <v>14</v>
      </c>
      <c r="Q29" s="212"/>
      <c r="R29" s="229"/>
      <c r="S29" s="93"/>
    </row>
    <row r="30" spans="1:19" s="94" customFormat="1" ht="40.25" customHeight="1" thickBot="1">
      <c r="A30" s="92"/>
      <c r="B30" s="212" t="s">
        <v>14</v>
      </c>
      <c r="C30" s="212" t="s">
        <v>14</v>
      </c>
      <c r="D30" s="228">
        <f t="shared" si="0"/>
        <v>0</v>
      </c>
      <c r="E30" s="228">
        <f t="shared" si="1"/>
        <v>0</v>
      </c>
      <c r="F30" s="228">
        <f t="shared" si="2"/>
        <v>0</v>
      </c>
      <c r="G30" s="229" t="s">
        <v>14</v>
      </c>
      <c r="H30" s="229"/>
      <c r="I30" s="230" t="s">
        <v>14</v>
      </c>
      <c r="J30" s="229"/>
      <c r="K30" s="229"/>
      <c r="L30" s="230" t="s">
        <v>14</v>
      </c>
      <c r="M30" s="229"/>
      <c r="N30" s="230" t="s">
        <v>14</v>
      </c>
      <c r="O30" s="229"/>
      <c r="P30" s="230" t="s">
        <v>14</v>
      </c>
      <c r="Q30" s="212"/>
      <c r="R30" s="229"/>
      <c r="S30" s="93"/>
    </row>
    <row r="31" spans="1:19" s="94" customFormat="1" ht="40.25" customHeight="1" thickBot="1">
      <c r="A31" s="92"/>
      <c r="B31" s="212" t="s">
        <v>14</v>
      </c>
      <c r="C31" s="212" t="s">
        <v>14</v>
      </c>
      <c r="D31" s="228">
        <f t="shared" si="0"/>
        <v>0</v>
      </c>
      <c r="E31" s="228">
        <f t="shared" si="1"/>
        <v>0</v>
      </c>
      <c r="F31" s="228">
        <f t="shared" si="2"/>
        <v>0</v>
      </c>
      <c r="G31" s="229" t="s">
        <v>14</v>
      </c>
      <c r="H31" s="229"/>
      <c r="I31" s="230" t="s">
        <v>14</v>
      </c>
      <c r="J31" s="229"/>
      <c r="K31" s="229"/>
      <c r="L31" s="230" t="s">
        <v>14</v>
      </c>
      <c r="M31" s="229"/>
      <c r="N31" s="230" t="s">
        <v>14</v>
      </c>
      <c r="O31" s="229"/>
      <c r="P31" s="230" t="s">
        <v>14</v>
      </c>
      <c r="Q31" s="212"/>
      <c r="R31" s="229"/>
      <c r="S31" s="93"/>
    </row>
    <row r="32" spans="1:19" ht="15" hidden="1" customHeight="1">
      <c r="A32" s="78"/>
      <c r="B32" s="95"/>
      <c r="C32" s="95"/>
      <c r="D32" s="95"/>
      <c r="E32" s="95"/>
      <c r="F32" s="95"/>
      <c r="G32" s="95"/>
      <c r="H32" s="95"/>
      <c r="I32" s="95"/>
      <c r="J32" s="95"/>
      <c r="K32" s="95"/>
      <c r="L32" s="95"/>
      <c r="M32" s="95"/>
      <c r="N32" s="95"/>
      <c r="O32" s="95"/>
      <c r="P32" s="95"/>
      <c r="Q32" s="96"/>
      <c r="R32" s="229"/>
      <c r="S32" s="86"/>
    </row>
    <row r="33" spans="18:18" ht="16" hidden="1" thickBot="1">
      <c r="R33" s="229"/>
    </row>
    <row r="34" spans="18:18" ht="16" hidden="1" thickBot="1">
      <c r="R34" s="229"/>
    </row>
    <row r="35" spans="18:18" ht="16" thickBot="1">
      <c r="R35" s="229"/>
    </row>
    <row r="36" spans="18:18"/>
    <row r="37" spans="18:18"/>
  </sheetData>
  <sheetProtection algorithmName="SHA-512" hashValue="aQ6iMuy65xUw87eOMDarYSEYpH2iZuGqbpydk7Cclstt0wxwwJpYpVes2bR/la1F3EruBs9+jKjVwTelwnE7Bw==" saltValue="xNcUXIBwNnXdHvggzbMBng==" spinCount="100000" sheet="1" objects="1" scenarios="1"/>
  <conditionalFormatting sqref="A5:G32">
    <cfRule type="expression" dxfId="113" priority="4">
      <formula>$B$3="You do not need to fill in details on this form"</formula>
    </cfRule>
  </conditionalFormatting>
  <conditionalFormatting sqref="B4">
    <cfRule type="expression" dxfId="112" priority="14">
      <formula>$B$3="You do not need to fill in details on this form"</formula>
    </cfRule>
  </conditionalFormatting>
  <conditionalFormatting sqref="H7:I31">
    <cfRule type="expression" dxfId="108" priority="8">
      <formula>$B$3="You do not need to fill in details on this form"</formula>
    </cfRule>
  </conditionalFormatting>
  <conditionalFormatting sqref="I7:I31">
    <cfRule type="expression" dxfId="107" priority="9">
      <formula>$H7=0</formula>
    </cfRule>
  </conditionalFormatting>
  <conditionalFormatting sqref="L7:L31">
    <cfRule type="expression" dxfId="106" priority="18">
      <formula>$K7=0</formula>
    </cfRule>
  </conditionalFormatting>
  <conditionalFormatting sqref="N7:N31">
    <cfRule type="expression" dxfId="105" priority="17">
      <formula>$M7=0</formula>
    </cfRule>
  </conditionalFormatting>
  <conditionalFormatting sqref="P7:P31">
    <cfRule type="expression" dxfId="104" priority="29">
      <formula>$O7=0</formula>
    </cfRule>
  </conditionalFormatting>
  <conditionalFormatting sqref="P7:Q32 J7:O31 H5:AW5 H6:XFD6 S7:AW32 H32:O32">
    <cfRule type="expression" dxfId="103" priority="45">
      <formula>$B$3="You do not need to fill in details on this form"</formula>
    </cfRule>
  </conditionalFormatting>
  <conditionalFormatting sqref="R7:R35">
    <cfRule type="expression" dxfId="102" priority="11">
      <formula>$B$3="You do not need to fill in details on this form"</formula>
    </cfRule>
  </conditionalFormatting>
  <dataValidations count="6">
    <dataValidation type="custom" allowBlank="1" showInputMessage="1" showErrorMessage="1" prompt="Enter quantity with up to 3 decimal places" sqref="R7:R35 O7:O31 M7:M31 K7:K31 H7:H31" xr:uid="{00000000-0002-0000-0400-000000000000}">
      <formula1>AND(ISNUMBER(H7),H7&gt;=0)</formula1>
    </dataValidation>
    <dataValidation type="custom" allowBlank="1" showInputMessage="1" showErrorMessage="1" prompt="Enter quantity with up to 3 decimal places_x000a__x000a_Not required for HFCs._x000a_" sqref="J7:J31" xr:uid="{00000000-0002-0000-0400-000001000000}">
      <formula1>AND(ISNUMBER(J7),J7&gt;=0)</formula1>
    </dataValidation>
    <dataValidation type="list" showInputMessage="1" showErrorMessage="1" sqref="B7:B31" xr:uid="{00000000-0002-0000-0400-000002000000}">
      <formula1>R_Chemical_Group</formula1>
    </dataValidation>
    <dataValidation type="list" showInputMessage="1" showErrorMessage="1" sqref="C7:C31" xr:uid="{00000000-0002-0000-0400-000003000000}">
      <formula1>INDIRECT($B7)</formula1>
    </dataValidation>
    <dataValidation type="list" showInputMessage="1" showErrorMessage="1" sqref="L7:L31 N7:N31 P7:P31 I7:I31" xr:uid="{00000000-0002-0000-0400-000004000000}">
      <formula1>R_Countries</formula1>
    </dataValidation>
    <dataValidation type="list" allowBlank="1" showInputMessage="1" showErrorMessage="1" sqref="G7:G31" xr:uid="{DCD10846-DA61-4F37-8A89-4D8EA227E2C5}">
      <formula1>yes_no_select</formula1>
    </dataValidation>
  </dataValidations>
  <hyperlinks>
    <hyperlink ref="J6" location="Glos_2B" display="2B - Amount you imported into the UK that you did not release for free circulation and re-exported contained in products or equipment" xr:uid="{00000000-0004-0000-0400-000000000000}"/>
    <hyperlink ref="G6" location="Glos_non_HFC" display="If this is a non HFC singe substance, has this substance been included in a blend containing HFCs (if left blank it is assumed that the substance is within a blend)" xr:uid="{78B7CD2E-2DDB-4AD0-B25B-8F96DB292EA2}"/>
  </hyperlinks>
  <pageMargins left="0.25" right="0.25" top="0.75" bottom="0.75" header="0.3" footer="0.3"/>
  <pageSetup paperSize="9" orientation="portrait" horizontalDpi="90" verticalDpi="90" r:id="rId1"/>
  <extLst>
    <ext xmlns:x14="http://schemas.microsoft.com/office/spreadsheetml/2009/9/main" uri="{78C0D931-6437-407d-A8EE-F0AAD7539E65}">
      <x14:conditionalFormattings>
        <x14:conditionalFormatting xmlns:xm="http://schemas.microsoft.com/office/excel/2006/main">
          <x14:cfRule type="expression" priority="1" id="{D15DEC81-49C7-4E17-BA69-3FF7F779A44D}">
            <xm:f>B7='Reference Data'!$B$5</xm:f>
            <x14:dxf>
              <font>
                <color theme="0"/>
              </font>
            </x14:dxf>
          </x14:cfRule>
          <x14:cfRule type="expression" priority="2" stopIfTrue="1" id="{12E32A97-77C9-4B22-B277-1541EFC62B16}">
            <xm:f>$B7='Reference Data'!$E$5</xm:f>
            <x14:dxf>
              <font>
                <color theme="2" tint="-9.9948118533890809E-2"/>
              </font>
              <fill>
                <patternFill patternType="mediumGray">
                  <bgColor auto="1"/>
                </patternFill>
              </fill>
            </x14:dxf>
          </x14:cfRule>
          <x14:cfRule type="expression" priority="3" stopIfTrue="1" id="{7D5444A3-E45D-4420-AE31-DF04EA7C7429}">
            <xm:f>$B7='Reference Data'!$C$5</xm:f>
            <x14:dxf>
              <font>
                <color theme="2" tint="-9.9948118533890809E-2"/>
              </font>
              <fill>
                <patternFill patternType="mediumGray">
                  <bgColor auto="1"/>
                </patternFill>
              </fill>
            </x14:dxf>
          </x14:cfRule>
          <xm:sqref>G7:G31</xm:sqref>
        </x14:conditionalFormatting>
      </x14:conditionalFormatting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C000"/>
  </sheetPr>
  <dimension ref="A1:AE36"/>
  <sheetViews>
    <sheetView topLeftCell="B1" workbookViewId="0">
      <selection activeCell="H6" sqref="H6"/>
    </sheetView>
  </sheetViews>
  <sheetFormatPr defaultColWidth="0" defaultRowHeight="14.5" zeroHeight="1"/>
  <cols>
    <col min="1" max="1" width="20.6328125" style="66" hidden="1" customWidth="1"/>
    <col min="2" max="3" width="47.6328125" style="66" customWidth="1"/>
    <col min="4" max="6" width="20.6328125" style="66" hidden="1" customWidth="1"/>
    <col min="7" max="16" width="20.6328125" style="66" customWidth="1"/>
    <col min="17" max="23" width="33.6328125" style="66" customWidth="1"/>
    <col min="24" max="25" width="20.6328125" style="66" customWidth="1"/>
    <col min="26" max="26" width="9.36328125" style="66" hidden="1" customWidth="1"/>
    <col min="27" max="31" width="9.36328125" style="77" hidden="1" customWidth="1"/>
    <col min="32" max="16384" width="9.36328125" style="66" hidden="1"/>
  </cols>
  <sheetData>
    <row r="1" spans="1:31" ht="45">
      <c r="A1" s="72"/>
      <c r="B1" s="73" t="s">
        <v>0</v>
      </c>
      <c r="C1" s="74"/>
      <c r="D1" s="75"/>
      <c r="E1" s="75"/>
      <c r="F1" s="75"/>
      <c r="G1" s="76"/>
      <c r="H1" s="76"/>
      <c r="I1" s="76"/>
      <c r="J1" s="76"/>
      <c r="K1" s="76"/>
      <c r="L1" s="76"/>
      <c r="M1" s="76"/>
      <c r="N1" s="76"/>
      <c r="O1" s="76"/>
      <c r="P1" s="76"/>
      <c r="Q1" s="76"/>
      <c r="R1" s="76"/>
      <c r="S1" s="76"/>
      <c r="T1" s="76"/>
      <c r="U1" s="76"/>
      <c r="V1" s="76"/>
      <c r="W1" s="76"/>
      <c r="X1" s="76"/>
      <c r="Y1" s="76"/>
      <c r="Z1" s="76"/>
    </row>
    <row r="2" spans="1:31" ht="20.149999999999999" customHeight="1">
      <c r="A2" s="78"/>
      <c r="B2" s="177" t="s">
        <v>69</v>
      </c>
      <c r="C2" s="80"/>
      <c r="D2" s="81"/>
      <c r="E2" s="81"/>
      <c r="F2" s="81"/>
      <c r="G2" s="82"/>
      <c r="H2" s="82"/>
      <c r="I2" s="82"/>
      <c r="J2" s="82"/>
      <c r="K2" s="82"/>
      <c r="L2" s="82"/>
      <c r="M2" s="82"/>
      <c r="N2" s="82"/>
      <c r="O2" s="82"/>
      <c r="P2" s="78"/>
      <c r="Q2" s="78"/>
      <c r="R2" s="78"/>
      <c r="S2" s="78"/>
      <c r="T2" s="78"/>
      <c r="U2" s="78"/>
      <c r="V2" s="78"/>
      <c r="W2" s="78"/>
      <c r="X2" s="78"/>
      <c r="Y2" s="78"/>
    </row>
    <row r="3" spans="1:31" ht="15" customHeight="1">
      <c r="A3" s="78"/>
      <c r="B3" s="146" t="str">
        <f>IF(Producer="Yes","Please fill in details on this form","You do not need to fill in details on this form")</f>
        <v>You do not need to fill in details on this form</v>
      </c>
      <c r="C3" s="80"/>
      <c r="D3" s="81"/>
      <c r="E3" s="81"/>
      <c r="F3" s="81"/>
      <c r="G3" s="82"/>
      <c r="H3" s="82"/>
      <c r="I3" s="82"/>
      <c r="J3" s="82"/>
      <c r="K3" s="82"/>
      <c r="L3" s="82"/>
      <c r="M3" s="82"/>
      <c r="N3" s="82"/>
      <c r="O3" s="82"/>
      <c r="P3" s="78"/>
      <c r="Q3" s="78"/>
      <c r="R3" s="78"/>
      <c r="S3" s="78"/>
      <c r="T3" s="78"/>
      <c r="U3" s="78"/>
      <c r="V3" s="78"/>
      <c r="W3" s="78"/>
      <c r="X3" s="78"/>
      <c r="Y3" s="78"/>
    </row>
    <row r="4" spans="1:31" ht="15" customHeight="1">
      <c r="A4" s="78"/>
      <c r="B4" s="144" t="s">
        <v>70</v>
      </c>
      <c r="C4" s="80"/>
      <c r="D4" s="81"/>
      <c r="E4" s="81"/>
      <c r="F4" s="81"/>
      <c r="G4" s="82"/>
      <c r="H4" s="82"/>
      <c r="I4" s="82"/>
      <c r="J4" s="82"/>
      <c r="K4" s="82"/>
      <c r="L4" s="82"/>
      <c r="M4" s="82"/>
      <c r="N4" s="82"/>
      <c r="O4" s="82"/>
      <c r="P4" s="78"/>
      <c r="Q4" s="78"/>
      <c r="R4" s="78"/>
      <c r="S4" s="78"/>
      <c r="T4" s="78"/>
      <c r="U4" s="78"/>
      <c r="V4" s="78"/>
      <c r="W4" s="78"/>
      <c r="X4" s="78"/>
      <c r="Y4" s="78"/>
    </row>
    <row r="5" spans="1:31" ht="15" customHeight="1">
      <c r="A5" s="78"/>
      <c r="B5" s="145" t="s">
        <v>51</v>
      </c>
      <c r="C5" s="80"/>
      <c r="D5" s="81"/>
      <c r="E5" s="81"/>
      <c r="F5" s="81"/>
      <c r="G5" s="82"/>
      <c r="H5" s="82"/>
      <c r="I5" s="82"/>
      <c r="J5" s="82"/>
      <c r="K5" s="82"/>
      <c r="L5" s="82"/>
      <c r="M5" s="82"/>
      <c r="N5" s="82"/>
      <c r="O5" s="82"/>
      <c r="P5" s="78"/>
      <c r="Q5" s="78"/>
      <c r="R5" s="78"/>
      <c r="S5" s="78"/>
      <c r="T5" s="78"/>
      <c r="U5" s="78"/>
      <c r="V5" s="78"/>
      <c r="W5" s="78"/>
      <c r="X5" s="78"/>
      <c r="Y5" s="78"/>
    </row>
    <row r="6" spans="1:31" ht="213" customHeight="1" thickBot="1">
      <c r="A6" s="85"/>
      <c r="B6" s="167" t="s">
        <v>71</v>
      </c>
      <c r="C6" s="167" t="s">
        <v>53</v>
      </c>
      <c r="D6" s="168" t="s">
        <v>54</v>
      </c>
      <c r="E6" s="168" t="s">
        <v>55</v>
      </c>
      <c r="F6" s="168" t="s">
        <v>56</v>
      </c>
      <c r="G6" s="189" t="s">
        <v>1183</v>
      </c>
      <c r="H6" s="176" t="s">
        <v>72</v>
      </c>
      <c r="I6" s="176" t="s">
        <v>73</v>
      </c>
      <c r="J6" s="176" t="s">
        <v>74</v>
      </c>
      <c r="K6" s="176" t="s">
        <v>75</v>
      </c>
      <c r="L6" s="176" t="s">
        <v>76</v>
      </c>
      <c r="M6" s="176" t="s">
        <v>77</v>
      </c>
      <c r="N6" s="176" t="s">
        <v>78</v>
      </c>
      <c r="O6" s="189" t="s">
        <v>79</v>
      </c>
      <c r="P6" s="167" t="s">
        <v>80</v>
      </c>
      <c r="Q6" s="167" t="s">
        <v>81</v>
      </c>
      <c r="R6" s="167" t="s">
        <v>82</v>
      </c>
      <c r="S6" s="167" t="s">
        <v>83</v>
      </c>
      <c r="T6" s="167" t="s">
        <v>84</v>
      </c>
      <c r="U6" s="167" t="s">
        <v>85</v>
      </c>
      <c r="V6" s="167" t="s">
        <v>86</v>
      </c>
      <c r="W6" s="167" t="s">
        <v>87</v>
      </c>
      <c r="X6" s="189" t="s">
        <v>88</v>
      </c>
      <c r="Y6" s="189" t="s">
        <v>89</v>
      </c>
    </row>
    <row r="7" spans="1:31" s="88" customFormat="1" ht="40.25" customHeight="1" thickBot="1">
      <c r="A7" s="85"/>
      <c r="B7" s="62" t="s">
        <v>14</v>
      </c>
      <c r="C7" s="62" t="s">
        <v>14</v>
      </c>
      <c r="D7" s="63">
        <f t="shared" ref="D7:D31" si="0">VLOOKUP($C7,T_Substance_Annexes,2,FALSE)</f>
        <v>0</v>
      </c>
      <c r="E7" s="63">
        <f t="shared" ref="E7:E31" si="1">VLOOKUP($C7,T_Substance_Annexes,3,FALSE)</f>
        <v>0</v>
      </c>
      <c r="F7" s="63">
        <f t="shared" ref="F7:F31" si="2">VLOOKUP($C7,T_Substance_Annexes,5,FALSE)</f>
        <v>0</v>
      </c>
      <c r="G7" s="211" t="s">
        <v>14</v>
      </c>
      <c r="H7" s="64"/>
      <c r="I7" s="64"/>
      <c r="J7" s="64"/>
      <c r="K7" s="64"/>
      <c r="L7" s="211"/>
      <c r="M7" s="70">
        <f>J7+K7</f>
        <v>0</v>
      </c>
      <c r="N7" s="70">
        <f t="shared" ref="N7:N31" si="3">H7-I7</f>
        <v>0</v>
      </c>
      <c r="O7" s="64"/>
      <c r="P7" s="64"/>
      <c r="Q7" s="208"/>
      <c r="R7" s="64"/>
      <c r="S7" s="210" t="s">
        <v>14</v>
      </c>
      <c r="T7" s="213"/>
      <c r="U7" s="209">
        <f>IF(C7="HFC-23",R7-T7,0)</f>
        <v>0</v>
      </c>
      <c r="V7" s="64"/>
      <c r="W7" s="212"/>
      <c r="X7" s="209">
        <f t="shared" ref="X7:X31" si="4">O7+P7</f>
        <v>0</v>
      </c>
      <c r="Y7" s="70">
        <f>H7-X7-M7</f>
        <v>0</v>
      </c>
      <c r="AA7" s="89"/>
      <c r="AB7" s="89"/>
      <c r="AC7" s="89"/>
      <c r="AD7" s="89"/>
      <c r="AE7" s="89"/>
    </row>
    <row r="8" spans="1:31" s="88" customFormat="1" ht="40.25" customHeight="1" thickBot="1">
      <c r="A8" s="85"/>
      <c r="B8" s="62" t="s">
        <v>14</v>
      </c>
      <c r="C8" s="62" t="s">
        <v>14</v>
      </c>
      <c r="D8" s="63">
        <f t="shared" si="0"/>
        <v>0</v>
      </c>
      <c r="E8" s="63">
        <f t="shared" si="1"/>
        <v>0</v>
      </c>
      <c r="F8" s="63">
        <f t="shared" si="2"/>
        <v>0</v>
      </c>
      <c r="G8" s="211" t="s">
        <v>14</v>
      </c>
      <c r="H8" s="64"/>
      <c r="I8" s="64"/>
      <c r="J8" s="64"/>
      <c r="K8" s="64"/>
      <c r="L8" s="211"/>
      <c r="M8" s="70">
        <f t="shared" ref="M8:M31" si="5">J8+K8</f>
        <v>0</v>
      </c>
      <c r="N8" s="70">
        <f t="shared" si="3"/>
        <v>0</v>
      </c>
      <c r="O8" s="64"/>
      <c r="P8" s="64"/>
      <c r="Q8" s="208"/>
      <c r="R8" s="64"/>
      <c r="S8" s="210" t="s">
        <v>14</v>
      </c>
      <c r="T8" s="213"/>
      <c r="U8" s="209">
        <f t="shared" ref="U8:U31" si="6">IF(C8="HFC-23",R8-T8,0)</f>
        <v>0</v>
      </c>
      <c r="V8" s="64"/>
      <c r="W8" s="210"/>
      <c r="X8" s="209">
        <f t="shared" si="4"/>
        <v>0</v>
      </c>
      <c r="Y8" s="70">
        <f t="shared" ref="Y8:Y31" si="7">H8-X8-M8</f>
        <v>0</v>
      </c>
      <c r="AA8" s="89"/>
      <c r="AB8" s="89"/>
      <c r="AC8" s="89"/>
      <c r="AD8" s="89"/>
      <c r="AE8" s="89"/>
    </row>
    <row r="9" spans="1:31" s="88" customFormat="1" ht="40.25" customHeight="1" thickBot="1">
      <c r="A9" s="85"/>
      <c r="B9" s="62" t="s">
        <v>14</v>
      </c>
      <c r="C9" s="62" t="s">
        <v>14</v>
      </c>
      <c r="D9" s="63">
        <f t="shared" si="0"/>
        <v>0</v>
      </c>
      <c r="E9" s="63">
        <f t="shared" si="1"/>
        <v>0</v>
      </c>
      <c r="F9" s="63">
        <f t="shared" si="2"/>
        <v>0</v>
      </c>
      <c r="G9" s="211" t="s">
        <v>14</v>
      </c>
      <c r="H9" s="64"/>
      <c r="I9" s="64"/>
      <c r="J9" s="64"/>
      <c r="K9" s="64"/>
      <c r="L9" s="211"/>
      <c r="M9" s="70">
        <f t="shared" si="5"/>
        <v>0</v>
      </c>
      <c r="N9" s="70">
        <f t="shared" si="3"/>
        <v>0</v>
      </c>
      <c r="O9" s="64"/>
      <c r="P9" s="64"/>
      <c r="Q9" s="208"/>
      <c r="R9" s="64"/>
      <c r="S9" s="210" t="s">
        <v>14</v>
      </c>
      <c r="T9" s="213"/>
      <c r="U9" s="209">
        <f t="shared" si="6"/>
        <v>0</v>
      </c>
      <c r="V9" s="64"/>
      <c r="W9" s="210"/>
      <c r="X9" s="209">
        <f t="shared" si="4"/>
        <v>0</v>
      </c>
      <c r="Y9" s="70">
        <f t="shared" si="7"/>
        <v>0</v>
      </c>
      <c r="AA9" s="89"/>
      <c r="AB9" s="89"/>
      <c r="AC9" s="89"/>
      <c r="AD9" s="89"/>
      <c r="AE9" s="89"/>
    </row>
    <row r="10" spans="1:31" s="88" customFormat="1" ht="40.25" customHeight="1" thickBot="1">
      <c r="A10" s="85"/>
      <c r="B10" s="62" t="s">
        <v>14</v>
      </c>
      <c r="C10" s="62" t="s">
        <v>14</v>
      </c>
      <c r="D10" s="63">
        <f t="shared" si="0"/>
        <v>0</v>
      </c>
      <c r="E10" s="63">
        <f t="shared" si="1"/>
        <v>0</v>
      </c>
      <c r="F10" s="63">
        <f t="shared" si="2"/>
        <v>0</v>
      </c>
      <c r="G10" s="211" t="s">
        <v>14</v>
      </c>
      <c r="H10" s="64"/>
      <c r="I10" s="64"/>
      <c r="J10" s="64"/>
      <c r="K10" s="64"/>
      <c r="L10" s="211"/>
      <c r="M10" s="70">
        <f t="shared" si="5"/>
        <v>0</v>
      </c>
      <c r="N10" s="70">
        <f t="shared" si="3"/>
        <v>0</v>
      </c>
      <c r="O10" s="64"/>
      <c r="P10" s="64"/>
      <c r="Q10" s="208"/>
      <c r="R10" s="64"/>
      <c r="S10" s="210" t="s">
        <v>14</v>
      </c>
      <c r="T10" s="213"/>
      <c r="U10" s="209">
        <f t="shared" si="6"/>
        <v>0</v>
      </c>
      <c r="V10" s="64"/>
      <c r="W10" s="210"/>
      <c r="X10" s="209">
        <f t="shared" si="4"/>
        <v>0</v>
      </c>
      <c r="Y10" s="70">
        <f t="shared" si="7"/>
        <v>0</v>
      </c>
      <c r="AA10" s="89"/>
      <c r="AB10" s="89"/>
      <c r="AC10" s="89"/>
      <c r="AD10" s="89"/>
      <c r="AE10" s="89"/>
    </row>
    <row r="11" spans="1:31" s="88" customFormat="1" ht="40.25" customHeight="1" thickBot="1">
      <c r="A11" s="85"/>
      <c r="B11" s="62" t="s">
        <v>14</v>
      </c>
      <c r="C11" s="62" t="s">
        <v>14</v>
      </c>
      <c r="D11" s="63">
        <f t="shared" si="0"/>
        <v>0</v>
      </c>
      <c r="E11" s="63">
        <f t="shared" si="1"/>
        <v>0</v>
      </c>
      <c r="F11" s="63">
        <f t="shared" si="2"/>
        <v>0</v>
      </c>
      <c r="G11" s="211" t="s">
        <v>14</v>
      </c>
      <c r="H11" s="64"/>
      <c r="I11" s="64"/>
      <c r="J11" s="64"/>
      <c r="K11" s="64"/>
      <c r="L11" s="211"/>
      <c r="M11" s="70">
        <f t="shared" si="5"/>
        <v>0</v>
      </c>
      <c r="N11" s="70">
        <f t="shared" si="3"/>
        <v>0</v>
      </c>
      <c r="O11" s="64"/>
      <c r="P11" s="64"/>
      <c r="Q11" s="208"/>
      <c r="R11" s="64"/>
      <c r="S11" s="210" t="s">
        <v>14</v>
      </c>
      <c r="T11" s="213"/>
      <c r="U11" s="209">
        <f t="shared" si="6"/>
        <v>0</v>
      </c>
      <c r="V11" s="64"/>
      <c r="W11" s="210"/>
      <c r="X11" s="209">
        <f t="shared" si="4"/>
        <v>0</v>
      </c>
      <c r="Y11" s="70">
        <f t="shared" si="7"/>
        <v>0</v>
      </c>
      <c r="AA11" s="89"/>
      <c r="AB11" s="89"/>
      <c r="AC11" s="89"/>
      <c r="AD11" s="89"/>
      <c r="AE11" s="89"/>
    </row>
    <row r="12" spans="1:31" s="88" customFormat="1" ht="40.25" customHeight="1" thickBot="1">
      <c r="A12" s="85"/>
      <c r="B12" s="62" t="s">
        <v>14</v>
      </c>
      <c r="C12" s="62" t="s">
        <v>14</v>
      </c>
      <c r="D12" s="63">
        <f t="shared" si="0"/>
        <v>0</v>
      </c>
      <c r="E12" s="63">
        <f t="shared" si="1"/>
        <v>0</v>
      </c>
      <c r="F12" s="63">
        <f t="shared" si="2"/>
        <v>0</v>
      </c>
      <c r="G12" s="211" t="s">
        <v>14</v>
      </c>
      <c r="H12" s="64"/>
      <c r="I12" s="64"/>
      <c r="J12" s="64"/>
      <c r="K12" s="64"/>
      <c r="L12" s="211"/>
      <c r="M12" s="70">
        <f t="shared" si="5"/>
        <v>0</v>
      </c>
      <c r="N12" s="70">
        <f t="shared" si="3"/>
        <v>0</v>
      </c>
      <c r="O12" s="64"/>
      <c r="P12" s="64"/>
      <c r="Q12" s="208"/>
      <c r="R12" s="64"/>
      <c r="S12" s="210" t="s">
        <v>14</v>
      </c>
      <c r="T12" s="213"/>
      <c r="U12" s="209">
        <f t="shared" si="6"/>
        <v>0</v>
      </c>
      <c r="V12" s="64"/>
      <c r="W12" s="210"/>
      <c r="X12" s="209">
        <f t="shared" si="4"/>
        <v>0</v>
      </c>
      <c r="Y12" s="70">
        <f t="shared" si="7"/>
        <v>0</v>
      </c>
      <c r="AA12" s="89"/>
      <c r="AB12" s="89"/>
      <c r="AC12" s="89"/>
      <c r="AD12" s="89"/>
      <c r="AE12" s="89"/>
    </row>
    <row r="13" spans="1:31" s="88" customFormat="1" ht="40.25" customHeight="1" thickBot="1">
      <c r="A13" s="85"/>
      <c r="B13" s="62" t="s">
        <v>14</v>
      </c>
      <c r="C13" s="62" t="s">
        <v>14</v>
      </c>
      <c r="D13" s="63">
        <f t="shared" si="0"/>
        <v>0</v>
      </c>
      <c r="E13" s="63">
        <f t="shared" si="1"/>
        <v>0</v>
      </c>
      <c r="F13" s="63">
        <f t="shared" si="2"/>
        <v>0</v>
      </c>
      <c r="G13" s="211" t="s">
        <v>14</v>
      </c>
      <c r="H13" s="64"/>
      <c r="I13" s="64"/>
      <c r="J13" s="64"/>
      <c r="K13" s="64"/>
      <c r="L13" s="211"/>
      <c r="M13" s="70">
        <f t="shared" si="5"/>
        <v>0</v>
      </c>
      <c r="N13" s="70">
        <f t="shared" si="3"/>
        <v>0</v>
      </c>
      <c r="O13" s="64"/>
      <c r="P13" s="64"/>
      <c r="Q13" s="208"/>
      <c r="R13" s="64"/>
      <c r="S13" s="210" t="s">
        <v>14</v>
      </c>
      <c r="T13" s="213"/>
      <c r="U13" s="209">
        <f t="shared" si="6"/>
        <v>0</v>
      </c>
      <c r="V13" s="64"/>
      <c r="W13" s="210"/>
      <c r="X13" s="209">
        <f t="shared" si="4"/>
        <v>0</v>
      </c>
      <c r="Y13" s="70">
        <f t="shared" si="7"/>
        <v>0</v>
      </c>
      <c r="AA13" s="89"/>
      <c r="AB13" s="89"/>
      <c r="AC13" s="89"/>
      <c r="AD13" s="89"/>
      <c r="AE13" s="89"/>
    </row>
    <row r="14" spans="1:31" s="88" customFormat="1" ht="40.25" customHeight="1" thickBot="1">
      <c r="A14" s="85"/>
      <c r="B14" s="62" t="s">
        <v>14</v>
      </c>
      <c r="C14" s="62" t="s">
        <v>14</v>
      </c>
      <c r="D14" s="63">
        <f t="shared" si="0"/>
        <v>0</v>
      </c>
      <c r="E14" s="63">
        <f t="shared" si="1"/>
        <v>0</v>
      </c>
      <c r="F14" s="63">
        <f t="shared" si="2"/>
        <v>0</v>
      </c>
      <c r="G14" s="211" t="s">
        <v>14</v>
      </c>
      <c r="H14" s="64"/>
      <c r="I14" s="64"/>
      <c r="J14" s="64"/>
      <c r="K14" s="64"/>
      <c r="L14" s="211"/>
      <c r="M14" s="70">
        <f t="shared" si="5"/>
        <v>0</v>
      </c>
      <c r="N14" s="70">
        <f t="shared" si="3"/>
        <v>0</v>
      </c>
      <c r="O14" s="64"/>
      <c r="P14" s="64"/>
      <c r="Q14" s="208"/>
      <c r="R14" s="64"/>
      <c r="S14" s="210" t="s">
        <v>14</v>
      </c>
      <c r="T14" s="213"/>
      <c r="U14" s="209">
        <f t="shared" si="6"/>
        <v>0</v>
      </c>
      <c r="V14" s="64"/>
      <c r="W14" s="210"/>
      <c r="X14" s="209">
        <f t="shared" si="4"/>
        <v>0</v>
      </c>
      <c r="Y14" s="70">
        <f t="shared" si="7"/>
        <v>0</v>
      </c>
      <c r="AA14" s="89"/>
      <c r="AB14" s="89"/>
      <c r="AC14" s="89"/>
      <c r="AD14" s="89"/>
      <c r="AE14" s="89"/>
    </row>
    <row r="15" spans="1:31" s="88" customFormat="1" ht="40.25" customHeight="1" thickBot="1">
      <c r="A15" s="85"/>
      <c r="B15" s="62" t="s">
        <v>14</v>
      </c>
      <c r="C15" s="62" t="s">
        <v>14</v>
      </c>
      <c r="D15" s="63">
        <f t="shared" si="0"/>
        <v>0</v>
      </c>
      <c r="E15" s="63">
        <f t="shared" si="1"/>
        <v>0</v>
      </c>
      <c r="F15" s="63">
        <f t="shared" si="2"/>
        <v>0</v>
      </c>
      <c r="G15" s="211" t="s">
        <v>14</v>
      </c>
      <c r="H15" s="64"/>
      <c r="I15" s="64"/>
      <c r="J15" s="64"/>
      <c r="K15" s="64"/>
      <c r="L15" s="211"/>
      <c r="M15" s="70">
        <f t="shared" si="5"/>
        <v>0</v>
      </c>
      <c r="N15" s="70">
        <f t="shared" si="3"/>
        <v>0</v>
      </c>
      <c r="O15" s="64"/>
      <c r="P15" s="64"/>
      <c r="Q15" s="208"/>
      <c r="R15" s="64"/>
      <c r="S15" s="210" t="s">
        <v>14</v>
      </c>
      <c r="T15" s="213"/>
      <c r="U15" s="209">
        <f t="shared" si="6"/>
        <v>0</v>
      </c>
      <c r="V15" s="64"/>
      <c r="W15" s="210"/>
      <c r="X15" s="209">
        <f t="shared" si="4"/>
        <v>0</v>
      </c>
      <c r="Y15" s="70">
        <f t="shared" si="7"/>
        <v>0</v>
      </c>
      <c r="AA15" s="89"/>
      <c r="AB15" s="89"/>
      <c r="AC15" s="89"/>
      <c r="AD15" s="89"/>
      <c r="AE15" s="89"/>
    </row>
    <row r="16" spans="1:31" s="88" customFormat="1" ht="40.25" customHeight="1" thickBot="1">
      <c r="A16" s="85"/>
      <c r="B16" s="62" t="s">
        <v>14</v>
      </c>
      <c r="C16" s="62" t="s">
        <v>14</v>
      </c>
      <c r="D16" s="63">
        <f t="shared" si="0"/>
        <v>0</v>
      </c>
      <c r="E16" s="63">
        <f t="shared" si="1"/>
        <v>0</v>
      </c>
      <c r="F16" s="63">
        <f t="shared" si="2"/>
        <v>0</v>
      </c>
      <c r="G16" s="211" t="s">
        <v>14</v>
      </c>
      <c r="H16" s="64"/>
      <c r="I16" s="64"/>
      <c r="J16" s="64"/>
      <c r="K16" s="64"/>
      <c r="L16" s="211"/>
      <c r="M16" s="70">
        <f t="shared" si="5"/>
        <v>0</v>
      </c>
      <c r="N16" s="70">
        <f t="shared" si="3"/>
        <v>0</v>
      </c>
      <c r="O16" s="64"/>
      <c r="P16" s="64"/>
      <c r="Q16" s="208"/>
      <c r="R16" s="64"/>
      <c r="S16" s="210" t="s">
        <v>14</v>
      </c>
      <c r="T16" s="213"/>
      <c r="U16" s="209">
        <f t="shared" si="6"/>
        <v>0</v>
      </c>
      <c r="V16" s="64"/>
      <c r="W16" s="210"/>
      <c r="X16" s="209">
        <f t="shared" si="4"/>
        <v>0</v>
      </c>
      <c r="Y16" s="70">
        <f t="shared" si="7"/>
        <v>0</v>
      </c>
      <c r="AA16" s="89"/>
      <c r="AB16" s="89"/>
      <c r="AC16" s="89"/>
      <c r="AD16" s="89"/>
      <c r="AE16" s="89"/>
    </row>
    <row r="17" spans="1:31" s="88" customFormat="1" ht="40.25" customHeight="1" thickBot="1">
      <c r="A17" s="85"/>
      <c r="B17" s="62" t="s">
        <v>14</v>
      </c>
      <c r="C17" s="62" t="s">
        <v>14</v>
      </c>
      <c r="D17" s="63">
        <f t="shared" si="0"/>
        <v>0</v>
      </c>
      <c r="E17" s="63">
        <f t="shared" si="1"/>
        <v>0</v>
      </c>
      <c r="F17" s="63">
        <f t="shared" si="2"/>
        <v>0</v>
      </c>
      <c r="G17" s="211" t="s">
        <v>14</v>
      </c>
      <c r="H17" s="64"/>
      <c r="I17" s="64"/>
      <c r="J17" s="64"/>
      <c r="K17" s="64"/>
      <c r="L17" s="211"/>
      <c r="M17" s="70">
        <f t="shared" si="5"/>
        <v>0</v>
      </c>
      <c r="N17" s="70">
        <f t="shared" si="3"/>
        <v>0</v>
      </c>
      <c r="O17" s="64"/>
      <c r="P17" s="64"/>
      <c r="Q17" s="208"/>
      <c r="R17" s="64"/>
      <c r="S17" s="210" t="s">
        <v>14</v>
      </c>
      <c r="T17" s="213"/>
      <c r="U17" s="209">
        <f t="shared" si="6"/>
        <v>0</v>
      </c>
      <c r="V17" s="64"/>
      <c r="W17" s="210"/>
      <c r="X17" s="209">
        <f t="shared" si="4"/>
        <v>0</v>
      </c>
      <c r="Y17" s="70">
        <f t="shared" si="7"/>
        <v>0</v>
      </c>
      <c r="AA17" s="89"/>
      <c r="AB17" s="89"/>
      <c r="AC17" s="89"/>
      <c r="AD17" s="89"/>
      <c r="AE17" s="89"/>
    </row>
    <row r="18" spans="1:31" s="88" customFormat="1" ht="40.25" customHeight="1" thickBot="1">
      <c r="A18" s="85"/>
      <c r="B18" s="62" t="s">
        <v>14</v>
      </c>
      <c r="C18" s="62" t="s">
        <v>14</v>
      </c>
      <c r="D18" s="63">
        <f t="shared" si="0"/>
        <v>0</v>
      </c>
      <c r="E18" s="63">
        <f t="shared" si="1"/>
        <v>0</v>
      </c>
      <c r="F18" s="63">
        <f t="shared" si="2"/>
        <v>0</v>
      </c>
      <c r="G18" s="211" t="s">
        <v>14</v>
      </c>
      <c r="H18" s="64"/>
      <c r="I18" s="64"/>
      <c r="J18" s="64"/>
      <c r="K18" s="64"/>
      <c r="L18" s="211"/>
      <c r="M18" s="70">
        <f t="shared" si="5"/>
        <v>0</v>
      </c>
      <c r="N18" s="70">
        <f t="shared" si="3"/>
        <v>0</v>
      </c>
      <c r="O18" s="64"/>
      <c r="P18" s="64"/>
      <c r="Q18" s="208"/>
      <c r="R18" s="64"/>
      <c r="S18" s="210" t="s">
        <v>14</v>
      </c>
      <c r="T18" s="213"/>
      <c r="U18" s="209">
        <f t="shared" si="6"/>
        <v>0</v>
      </c>
      <c r="V18" s="64"/>
      <c r="W18" s="210"/>
      <c r="X18" s="209">
        <f t="shared" si="4"/>
        <v>0</v>
      </c>
      <c r="Y18" s="70">
        <f t="shared" si="7"/>
        <v>0</v>
      </c>
      <c r="AA18" s="89"/>
      <c r="AB18" s="89"/>
      <c r="AC18" s="89"/>
      <c r="AD18" s="89"/>
      <c r="AE18" s="89"/>
    </row>
    <row r="19" spans="1:31" s="88" customFormat="1" ht="40.25" customHeight="1" thickBot="1">
      <c r="A19" s="85"/>
      <c r="B19" s="62" t="s">
        <v>14</v>
      </c>
      <c r="C19" s="62" t="s">
        <v>14</v>
      </c>
      <c r="D19" s="63">
        <f t="shared" si="0"/>
        <v>0</v>
      </c>
      <c r="E19" s="63">
        <f t="shared" si="1"/>
        <v>0</v>
      </c>
      <c r="F19" s="63">
        <f t="shared" si="2"/>
        <v>0</v>
      </c>
      <c r="G19" s="211" t="s">
        <v>14</v>
      </c>
      <c r="H19" s="64"/>
      <c r="I19" s="64"/>
      <c r="J19" s="64"/>
      <c r="K19" s="64"/>
      <c r="L19" s="211"/>
      <c r="M19" s="70">
        <f t="shared" si="5"/>
        <v>0</v>
      </c>
      <c r="N19" s="70">
        <f t="shared" si="3"/>
        <v>0</v>
      </c>
      <c r="O19" s="64"/>
      <c r="P19" s="64"/>
      <c r="Q19" s="208"/>
      <c r="R19" s="64"/>
      <c r="S19" s="210" t="s">
        <v>14</v>
      </c>
      <c r="T19" s="213"/>
      <c r="U19" s="209">
        <f t="shared" si="6"/>
        <v>0</v>
      </c>
      <c r="V19" s="64"/>
      <c r="W19" s="210"/>
      <c r="X19" s="209">
        <f t="shared" si="4"/>
        <v>0</v>
      </c>
      <c r="Y19" s="70">
        <f t="shared" si="7"/>
        <v>0</v>
      </c>
      <c r="AA19" s="89"/>
      <c r="AB19" s="89"/>
      <c r="AC19" s="89"/>
      <c r="AD19" s="89"/>
      <c r="AE19" s="89"/>
    </row>
    <row r="20" spans="1:31" s="88" customFormat="1" ht="40.25" customHeight="1" thickBot="1">
      <c r="A20" s="85"/>
      <c r="B20" s="62" t="s">
        <v>14</v>
      </c>
      <c r="C20" s="62" t="s">
        <v>14</v>
      </c>
      <c r="D20" s="63">
        <f t="shared" si="0"/>
        <v>0</v>
      </c>
      <c r="E20" s="63">
        <f t="shared" si="1"/>
        <v>0</v>
      </c>
      <c r="F20" s="63">
        <f t="shared" si="2"/>
        <v>0</v>
      </c>
      <c r="G20" s="211" t="s">
        <v>14</v>
      </c>
      <c r="H20" s="64"/>
      <c r="I20" s="64"/>
      <c r="J20" s="64"/>
      <c r="K20" s="64"/>
      <c r="L20" s="211"/>
      <c r="M20" s="70">
        <f t="shared" si="5"/>
        <v>0</v>
      </c>
      <c r="N20" s="70">
        <f t="shared" si="3"/>
        <v>0</v>
      </c>
      <c r="O20" s="64"/>
      <c r="P20" s="64"/>
      <c r="Q20" s="208"/>
      <c r="R20" s="64"/>
      <c r="S20" s="210" t="s">
        <v>14</v>
      </c>
      <c r="T20" s="213"/>
      <c r="U20" s="209">
        <f t="shared" si="6"/>
        <v>0</v>
      </c>
      <c r="V20" s="64"/>
      <c r="W20" s="210"/>
      <c r="X20" s="209">
        <f t="shared" si="4"/>
        <v>0</v>
      </c>
      <c r="Y20" s="70">
        <f t="shared" si="7"/>
        <v>0</v>
      </c>
      <c r="AA20" s="89"/>
      <c r="AB20" s="89"/>
      <c r="AC20" s="89"/>
      <c r="AD20" s="89"/>
      <c r="AE20" s="89"/>
    </row>
    <row r="21" spans="1:31" s="88" customFormat="1" ht="40.25" customHeight="1" thickBot="1">
      <c r="A21" s="85"/>
      <c r="B21" s="62" t="s">
        <v>14</v>
      </c>
      <c r="C21" s="62" t="s">
        <v>14</v>
      </c>
      <c r="D21" s="63">
        <f t="shared" si="0"/>
        <v>0</v>
      </c>
      <c r="E21" s="63">
        <f t="shared" si="1"/>
        <v>0</v>
      </c>
      <c r="F21" s="63">
        <f t="shared" si="2"/>
        <v>0</v>
      </c>
      <c r="G21" s="211" t="s">
        <v>14</v>
      </c>
      <c r="H21" s="64"/>
      <c r="I21" s="64"/>
      <c r="J21" s="64"/>
      <c r="K21" s="64"/>
      <c r="L21" s="211"/>
      <c r="M21" s="70">
        <f t="shared" si="5"/>
        <v>0</v>
      </c>
      <c r="N21" s="70">
        <f t="shared" si="3"/>
        <v>0</v>
      </c>
      <c r="O21" s="64"/>
      <c r="P21" s="64"/>
      <c r="Q21" s="208"/>
      <c r="R21" s="64"/>
      <c r="S21" s="210" t="s">
        <v>14</v>
      </c>
      <c r="T21" s="213"/>
      <c r="U21" s="209">
        <f t="shared" si="6"/>
        <v>0</v>
      </c>
      <c r="V21" s="64"/>
      <c r="W21" s="210"/>
      <c r="X21" s="209">
        <f t="shared" si="4"/>
        <v>0</v>
      </c>
      <c r="Y21" s="70">
        <f t="shared" si="7"/>
        <v>0</v>
      </c>
      <c r="AA21" s="89"/>
      <c r="AB21" s="89"/>
      <c r="AC21" s="89"/>
      <c r="AD21" s="89"/>
      <c r="AE21" s="89"/>
    </row>
    <row r="22" spans="1:31" s="88" customFormat="1" ht="40.25" customHeight="1" thickBot="1">
      <c r="A22" s="85"/>
      <c r="B22" s="62" t="s">
        <v>14</v>
      </c>
      <c r="C22" s="62" t="s">
        <v>14</v>
      </c>
      <c r="D22" s="63">
        <f t="shared" si="0"/>
        <v>0</v>
      </c>
      <c r="E22" s="63">
        <f t="shared" si="1"/>
        <v>0</v>
      </c>
      <c r="F22" s="63">
        <f t="shared" si="2"/>
        <v>0</v>
      </c>
      <c r="G22" s="211" t="s">
        <v>14</v>
      </c>
      <c r="H22" s="64"/>
      <c r="I22" s="64"/>
      <c r="J22" s="64"/>
      <c r="K22" s="64"/>
      <c r="L22" s="211"/>
      <c r="M22" s="70">
        <f t="shared" si="5"/>
        <v>0</v>
      </c>
      <c r="N22" s="70">
        <f t="shared" si="3"/>
        <v>0</v>
      </c>
      <c r="O22" s="64"/>
      <c r="P22" s="64"/>
      <c r="Q22" s="208"/>
      <c r="R22" s="64"/>
      <c r="S22" s="210" t="s">
        <v>14</v>
      </c>
      <c r="T22" s="213"/>
      <c r="U22" s="209">
        <f t="shared" si="6"/>
        <v>0</v>
      </c>
      <c r="V22" s="64"/>
      <c r="W22" s="210"/>
      <c r="X22" s="209">
        <f t="shared" si="4"/>
        <v>0</v>
      </c>
      <c r="Y22" s="70">
        <f t="shared" si="7"/>
        <v>0</v>
      </c>
      <c r="AA22" s="89"/>
      <c r="AB22" s="89"/>
      <c r="AC22" s="89"/>
      <c r="AD22" s="89"/>
      <c r="AE22" s="89"/>
    </row>
    <row r="23" spans="1:31" s="88" customFormat="1" ht="40.25" customHeight="1" thickBot="1">
      <c r="A23" s="85"/>
      <c r="B23" s="62" t="s">
        <v>14</v>
      </c>
      <c r="C23" s="62" t="s">
        <v>14</v>
      </c>
      <c r="D23" s="63">
        <f t="shared" si="0"/>
        <v>0</v>
      </c>
      <c r="E23" s="63">
        <f t="shared" si="1"/>
        <v>0</v>
      </c>
      <c r="F23" s="63">
        <f t="shared" si="2"/>
        <v>0</v>
      </c>
      <c r="G23" s="211" t="s">
        <v>14</v>
      </c>
      <c r="H23" s="64"/>
      <c r="I23" s="64"/>
      <c r="J23" s="64"/>
      <c r="K23" s="64"/>
      <c r="L23" s="211"/>
      <c r="M23" s="70">
        <f t="shared" si="5"/>
        <v>0</v>
      </c>
      <c r="N23" s="70">
        <f t="shared" si="3"/>
        <v>0</v>
      </c>
      <c r="O23" s="64"/>
      <c r="P23" s="64"/>
      <c r="Q23" s="208"/>
      <c r="R23" s="64"/>
      <c r="S23" s="210" t="s">
        <v>14</v>
      </c>
      <c r="T23" s="213"/>
      <c r="U23" s="209">
        <f t="shared" si="6"/>
        <v>0</v>
      </c>
      <c r="V23" s="64"/>
      <c r="W23" s="210"/>
      <c r="X23" s="209">
        <f t="shared" si="4"/>
        <v>0</v>
      </c>
      <c r="Y23" s="70">
        <f t="shared" si="7"/>
        <v>0</v>
      </c>
      <c r="AA23" s="89"/>
      <c r="AB23" s="89"/>
      <c r="AC23" s="89"/>
      <c r="AD23" s="89"/>
      <c r="AE23" s="89"/>
    </row>
    <row r="24" spans="1:31" s="88" customFormat="1" ht="40.25" customHeight="1" thickBot="1">
      <c r="A24" s="85"/>
      <c r="B24" s="62" t="s">
        <v>14</v>
      </c>
      <c r="C24" s="62" t="s">
        <v>14</v>
      </c>
      <c r="D24" s="63">
        <f t="shared" si="0"/>
        <v>0</v>
      </c>
      <c r="E24" s="63">
        <f t="shared" si="1"/>
        <v>0</v>
      </c>
      <c r="F24" s="63">
        <f t="shared" si="2"/>
        <v>0</v>
      </c>
      <c r="G24" s="211" t="s">
        <v>14</v>
      </c>
      <c r="H24" s="64"/>
      <c r="I24" s="64"/>
      <c r="J24" s="64"/>
      <c r="K24" s="64"/>
      <c r="L24" s="211"/>
      <c r="M24" s="70">
        <f t="shared" si="5"/>
        <v>0</v>
      </c>
      <c r="N24" s="70">
        <f t="shared" si="3"/>
        <v>0</v>
      </c>
      <c r="O24" s="64"/>
      <c r="P24" s="64"/>
      <c r="Q24" s="208"/>
      <c r="R24" s="64"/>
      <c r="S24" s="210" t="s">
        <v>14</v>
      </c>
      <c r="T24" s="213"/>
      <c r="U24" s="209">
        <f t="shared" si="6"/>
        <v>0</v>
      </c>
      <c r="V24" s="64"/>
      <c r="W24" s="210"/>
      <c r="X24" s="209">
        <f t="shared" si="4"/>
        <v>0</v>
      </c>
      <c r="Y24" s="70">
        <f t="shared" si="7"/>
        <v>0</v>
      </c>
      <c r="AA24" s="89"/>
      <c r="AB24" s="89"/>
      <c r="AC24" s="89"/>
      <c r="AD24" s="89"/>
      <c r="AE24" s="89"/>
    </row>
    <row r="25" spans="1:31" s="88" customFormat="1" ht="40.25" customHeight="1" thickBot="1">
      <c r="A25" s="85"/>
      <c r="B25" s="62" t="s">
        <v>14</v>
      </c>
      <c r="C25" s="62" t="s">
        <v>14</v>
      </c>
      <c r="D25" s="63">
        <f t="shared" si="0"/>
        <v>0</v>
      </c>
      <c r="E25" s="63">
        <f t="shared" si="1"/>
        <v>0</v>
      </c>
      <c r="F25" s="63">
        <f t="shared" si="2"/>
        <v>0</v>
      </c>
      <c r="G25" s="211" t="s">
        <v>14</v>
      </c>
      <c r="H25" s="64"/>
      <c r="I25" s="64"/>
      <c r="J25" s="64"/>
      <c r="K25" s="64"/>
      <c r="L25" s="211"/>
      <c r="M25" s="70">
        <f t="shared" si="5"/>
        <v>0</v>
      </c>
      <c r="N25" s="70">
        <f t="shared" si="3"/>
        <v>0</v>
      </c>
      <c r="O25" s="64"/>
      <c r="P25" s="64"/>
      <c r="Q25" s="208"/>
      <c r="R25" s="64"/>
      <c r="S25" s="210" t="s">
        <v>14</v>
      </c>
      <c r="T25" s="213"/>
      <c r="U25" s="209">
        <f t="shared" si="6"/>
        <v>0</v>
      </c>
      <c r="V25" s="64"/>
      <c r="W25" s="210"/>
      <c r="X25" s="209">
        <f t="shared" si="4"/>
        <v>0</v>
      </c>
      <c r="Y25" s="70">
        <f t="shared" si="7"/>
        <v>0</v>
      </c>
      <c r="AA25" s="89"/>
      <c r="AB25" s="89"/>
      <c r="AC25" s="89"/>
      <c r="AD25" s="89"/>
      <c r="AE25" s="89"/>
    </row>
    <row r="26" spans="1:31" s="88" customFormat="1" ht="40.25" customHeight="1" thickBot="1">
      <c r="A26" s="85"/>
      <c r="B26" s="62" t="s">
        <v>14</v>
      </c>
      <c r="C26" s="62" t="s">
        <v>14</v>
      </c>
      <c r="D26" s="63">
        <f t="shared" si="0"/>
        <v>0</v>
      </c>
      <c r="E26" s="63">
        <f t="shared" si="1"/>
        <v>0</v>
      </c>
      <c r="F26" s="63">
        <f t="shared" si="2"/>
        <v>0</v>
      </c>
      <c r="G26" s="211" t="s">
        <v>14</v>
      </c>
      <c r="H26" s="64"/>
      <c r="I26" s="64"/>
      <c r="J26" s="64"/>
      <c r="K26" s="64"/>
      <c r="L26" s="211"/>
      <c r="M26" s="70">
        <f t="shared" si="5"/>
        <v>0</v>
      </c>
      <c r="N26" s="70">
        <f t="shared" si="3"/>
        <v>0</v>
      </c>
      <c r="O26" s="64"/>
      <c r="P26" s="64"/>
      <c r="Q26" s="208"/>
      <c r="R26" s="64"/>
      <c r="S26" s="210" t="s">
        <v>14</v>
      </c>
      <c r="T26" s="213"/>
      <c r="U26" s="209">
        <f t="shared" si="6"/>
        <v>0</v>
      </c>
      <c r="V26" s="64"/>
      <c r="W26" s="210"/>
      <c r="X26" s="209">
        <f t="shared" si="4"/>
        <v>0</v>
      </c>
      <c r="Y26" s="70">
        <f t="shared" si="7"/>
        <v>0</v>
      </c>
      <c r="AA26" s="89"/>
      <c r="AB26" s="89"/>
      <c r="AC26" s="89"/>
      <c r="AD26" s="89"/>
      <c r="AE26" s="89"/>
    </row>
    <row r="27" spans="1:31" s="88" customFormat="1" ht="40.25" customHeight="1" thickBot="1">
      <c r="A27" s="85"/>
      <c r="B27" s="62" t="s">
        <v>14</v>
      </c>
      <c r="C27" s="62" t="s">
        <v>14</v>
      </c>
      <c r="D27" s="63">
        <f t="shared" si="0"/>
        <v>0</v>
      </c>
      <c r="E27" s="63">
        <f t="shared" si="1"/>
        <v>0</v>
      </c>
      <c r="F27" s="63">
        <f t="shared" si="2"/>
        <v>0</v>
      </c>
      <c r="G27" s="211" t="s">
        <v>14</v>
      </c>
      <c r="H27" s="64"/>
      <c r="I27" s="64"/>
      <c r="J27" s="64"/>
      <c r="K27" s="64"/>
      <c r="L27" s="211"/>
      <c r="M27" s="70">
        <f t="shared" si="5"/>
        <v>0</v>
      </c>
      <c r="N27" s="70">
        <f t="shared" si="3"/>
        <v>0</v>
      </c>
      <c r="O27" s="64"/>
      <c r="P27" s="64"/>
      <c r="Q27" s="208"/>
      <c r="R27" s="64"/>
      <c r="S27" s="210" t="s">
        <v>14</v>
      </c>
      <c r="T27" s="213"/>
      <c r="U27" s="209">
        <f t="shared" si="6"/>
        <v>0</v>
      </c>
      <c r="V27" s="64"/>
      <c r="W27" s="210"/>
      <c r="X27" s="209">
        <f t="shared" si="4"/>
        <v>0</v>
      </c>
      <c r="Y27" s="70">
        <f t="shared" si="7"/>
        <v>0</v>
      </c>
      <c r="AA27" s="89"/>
      <c r="AB27" s="89"/>
      <c r="AC27" s="89"/>
      <c r="AD27" s="89"/>
      <c r="AE27" s="89"/>
    </row>
    <row r="28" spans="1:31" s="88" customFormat="1" ht="40.25" customHeight="1" thickBot="1">
      <c r="A28" s="85"/>
      <c r="B28" s="62" t="s">
        <v>14</v>
      </c>
      <c r="C28" s="62" t="s">
        <v>14</v>
      </c>
      <c r="D28" s="63">
        <f t="shared" si="0"/>
        <v>0</v>
      </c>
      <c r="E28" s="63">
        <f t="shared" si="1"/>
        <v>0</v>
      </c>
      <c r="F28" s="63">
        <f t="shared" si="2"/>
        <v>0</v>
      </c>
      <c r="G28" s="211" t="s">
        <v>14</v>
      </c>
      <c r="H28" s="64"/>
      <c r="I28" s="64"/>
      <c r="J28" s="64"/>
      <c r="K28" s="64"/>
      <c r="L28" s="211"/>
      <c r="M28" s="70">
        <f t="shared" si="5"/>
        <v>0</v>
      </c>
      <c r="N28" s="70">
        <f t="shared" si="3"/>
        <v>0</v>
      </c>
      <c r="O28" s="64"/>
      <c r="P28" s="64"/>
      <c r="Q28" s="208"/>
      <c r="R28" s="64"/>
      <c r="S28" s="210" t="s">
        <v>14</v>
      </c>
      <c r="T28" s="213"/>
      <c r="U28" s="209">
        <f t="shared" si="6"/>
        <v>0</v>
      </c>
      <c r="V28" s="64"/>
      <c r="W28" s="210"/>
      <c r="X28" s="209">
        <f t="shared" si="4"/>
        <v>0</v>
      </c>
      <c r="Y28" s="70">
        <f t="shared" si="7"/>
        <v>0</v>
      </c>
      <c r="AA28" s="89"/>
      <c r="AB28" s="89"/>
      <c r="AC28" s="89"/>
      <c r="AD28" s="89"/>
      <c r="AE28" s="89"/>
    </row>
    <row r="29" spans="1:31" s="88" customFormat="1" ht="40.25" customHeight="1" thickBot="1">
      <c r="A29" s="85"/>
      <c r="B29" s="62" t="s">
        <v>14</v>
      </c>
      <c r="C29" s="62" t="s">
        <v>14</v>
      </c>
      <c r="D29" s="63">
        <f t="shared" si="0"/>
        <v>0</v>
      </c>
      <c r="E29" s="63">
        <f t="shared" si="1"/>
        <v>0</v>
      </c>
      <c r="F29" s="63">
        <f t="shared" si="2"/>
        <v>0</v>
      </c>
      <c r="G29" s="211" t="s">
        <v>14</v>
      </c>
      <c r="H29" s="64"/>
      <c r="I29" s="64"/>
      <c r="J29" s="64"/>
      <c r="K29" s="64"/>
      <c r="L29" s="211"/>
      <c r="M29" s="70">
        <f t="shared" si="5"/>
        <v>0</v>
      </c>
      <c r="N29" s="70">
        <f t="shared" si="3"/>
        <v>0</v>
      </c>
      <c r="O29" s="64"/>
      <c r="P29" s="64"/>
      <c r="Q29" s="208"/>
      <c r="R29" s="64"/>
      <c r="S29" s="210" t="s">
        <v>14</v>
      </c>
      <c r="T29" s="213"/>
      <c r="U29" s="209">
        <f t="shared" si="6"/>
        <v>0</v>
      </c>
      <c r="V29" s="64"/>
      <c r="W29" s="210"/>
      <c r="X29" s="209">
        <f t="shared" si="4"/>
        <v>0</v>
      </c>
      <c r="Y29" s="70">
        <f t="shared" si="7"/>
        <v>0</v>
      </c>
      <c r="AA29" s="89"/>
      <c r="AB29" s="89"/>
      <c r="AC29" s="89"/>
      <c r="AD29" s="89"/>
      <c r="AE29" s="89"/>
    </row>
    <row r="30" spans="1:31" s="88" customFormat="1" ht="40.25" customHeight="1" thickBot="1">
      <c r="A30" s="85"/>
      <c r="B30" s="62" t="s">
        <v>14</v>
      </c>
      <c r="C30" s="62" t="s">
        <v>14</v>
      </c>
      <c r="D30" s="63">
        <f t="shared" si="0"/>
        <v>0</v>
      </c>
      <c r="E30" s="63">
        <f t="shared" si="1"/>
        <v>0</v>
      </c>
      <c r="F30" s="63">
        <f t="shared" si="2"/>
        <v>0</v>
      </c>
      <c r="G30" s="211" t="s">
        <v>14</v>
      </c>
      <c r="H30" s="64"/>
      <c r="I30" s="64"/>
      <c r="J30" s="64"/>
      <c r="K30" s="64"/>
      <c r="L30" s="211"/>
      <c r="M30" s="70">
        <f t="shared" si="5"/>
        <v>0</v>
      </c>
      <c r="N30" s="70">
        <f t="shared" si="3"/>
        <v>0</v>
      </c>
      <c r="O30" s="64"/>
      <c r="P30" s="64"/>
      <c r="Q30" s="208"/>
      <c r="R30" s="64"/>
      <c r="S30" s="210" t="s">
        <v>14</v>
      </c>
      <c r="T30" s="213"/>
      <c r="U30" s="209">
        <f t="shared" si="6"/>
        <v>0</v>
      </c>
      <c r="V30" s="64"/>
      <c r="W30" s="210"/>
      <c r="X30" s="209">
        <f t="shared" si="4"/>
        <v>0</v>
      </c>
      <c r="Y30" s="70">
        <f t="shared" si="7"/>
        <v>0</v>
      </c>
      <c r="AA30" s="89"/>
      <c r="AB30" s="89"/>
      <c r="AC30" s="89"/>
      <c r="AD30" s="89"/>
      <c r="AE30" s="89"/>
    </row>
    <row r="31" spans="1:31" s="88" customFormat="1" ht="40.25" customHeight="1" thickBot="1">
      <c r="A31" s="85"/>
      <c r="B31" s="62" t="s">
        <v>14</v>
      </c>
      <c r="C31" s="62" t="s">
        <v>14</v>
      </c>
      <c r="D31" s="63">
        <f t="shared" si="0"/>
        <v>0</v>
      </c>
      <c r="E31" s="63">
        <f t="shared" si="1"/>
        <v>0</v>
      </c>
      <c r="F31" s="63">
        <f t="shared" si="2"/>
        <v>0</v>
      </c>
      <c r="G31" s="211" t="s">
        <v>14</v>
      </c>
      <c r="H31" s="64"/>
      <c r="I31" s="64"/>
      <c r="J31" s="64"/>
      <c r="K31" s="64"/>
      <c r="L31" s="211"/>
      <c r="M31" s="70">
        <f t="shared" si="5"/>
        <v>0</v>
      </c>
      <c r="N31" s="70">
        <f t="shared" si="3"/>
        <v>0</v>
      </c>
      <c r="O31" s="64"/>
      <c r="P31" s="64"/>
      <c r="Q31" s="208"/>
      <c r="R31" s="64"/>
      <c r="S31" s="210" t="s">
        <v>14</v>
      </c>
      <c r="T31" s="213"/>
      <c r="U31" s="209">
        <f t="shared" si="6"/>
        <v>0</v>
      </c>
      <c r="V31" s="64"/>
      <c r="W31" s="210"/>
      <c r="X31" s="209">
        <f t="shared" si="4"/>
        <v>0</v>
      </c>
      <c r="Y31" s="70">
        <f t="shared" si="7"/>
        <v>0</v>
      </c>
      <c r="AA31" s="89"/>
      <c r="AB31" s="89"/>
      <c r="AC31" s="89"/>
      <c r="AD31" s="89"/>
      <c r="AE31" s="89"/>
    </row>
    <row r="33"/>
    <row r="34"/>
    <row r="35"/>
    <row r="36"/>
  </sheetData>
  <sheetProtection algorithmName="SHA-512" hashValue="A17m1FPqUGLGT8ho+QYn3K6OfmwNxleAeT0O2qwoCVt0VcYLAW2/dRfWIw25GjUcR4gGQvoGhkPi98RMXqf4Iw==" saltValue="0OtcBedw3P+7/Gf3gDa0+w==" spinCount="100000" sheet="1" objects="1" scenarios="1"/>
  <conditionalFormatting sqref="A5:F31">
    <cfRule type="expression" dxfId="101" priority="34">
      <formula>$B$3="You do not need to fill in details on this form"</formula>
    </cfRule>
  </conditionalFormatting>
  <conditionalFormatting sqref="B4">
    <cfRule type="expression" dxfId="100" priority="29">
      <formula>$B$3="You do not need to fill in details on this form"</formula>
    </cfRule>
  </conditionalFormatting>
  <conditionalFormatting sqref="G7:G31">
    <cfRule type="expression" dxfId="96" priority="8">
      <formula>$B$3="You do not need to fill in details on this form"</formula>
    </cfRule>
    <cfRule type="expression" dxfId="95" priority="9">
      <formula>$B$3="You do not need to enter details on this form"</formula>
    </cfRule>
  </conditionalFormatting>
  <conditionalFormatting sqref="G5:Y6">
    <cfRule type="expression" dxfId="94" priority="2">
      <formula>$B$3="You do not need to fill in details on this form"</formula>
    </cfRule>
  </conditionalFormatting>
  <conditionalFormatting sqref="H7:N31">
    <cfRule type="expression" dxfId="93" priority="26">
      <formula>$B$3="You do not need to fill in details on this form"</formula>
    </cfRule>
  </conditionalFormatting>
  <conditionalFormatting sqref="L7:L31">
    <cfRule type="expression" dxfId="92" priority="25">
      <formula>$K7=0</formula>
    </cfRule>
  </conditionalFormatting>
  <conditionalFormatting sqref="O7:P7 H7:L31">
    <cfRule type="expression" dxfId="91" priority="84">
      <formula>$B$3="You do not need to enter details on this form"</formula>
    </cfRule>
  </conditionalFormatting>
  <conditionalFormatting sqref="O8:P31">
    <cfRule type="expression" dxfId="90" priority="37">
      <formula>$B$3="You do not need to enter details on this form"</formula>
    </cfRule>
  </conditionalFormatting>
  <conditionalFormatting sqref="O7:Q31 Z5:XFD31">
    <cfRule type="expression" dxfId="89" priority="50">
      <formula>$B$3="You do not need to fill in details on this form"</formula>
    </cfRule>
  </conditionalFormatting>
  <conditionalFormatting sqref="Q7">
    <cfRule type="expression" dxfId="88" priority="81">
      <formula>$P7=0</formula>
    </cfRule>
  </conditionalFormatting>
  <conditionalFormatting sqref="Q8:Q31">
    <cfRule type="expression" dxfId="87" priority="35">
      <formula>$P8=0</formula>
    </cfRule>
  </conditionalFormatting>
  <conditionalFormatting sqref="R7:R31">
    <cfRule type="expression" dxfId="86" priority="23">
      <formula>$B$3="You do not need to fill in details on this form"</formula>
    </cfRule>
    <cfRule type="expression" dxfId="85" priority="24">
      <formula>$B$3="You do not need to enter details on this form"</formula>
    </cfRule>
  </conditionalFormatting>
  <conditionalFormatting sqref="S7:S31">
    <cfRule type="expression" dxfId="84" priority="22">
      <formula>$R7=0</formula>
    </cfRule>
  </conditionalFormatting>
  <conditionalFormatting sqref="T7:T31">
    <cfRule type="expression" dxfId="83" priority="21">
      <formula>$C$7="HFC-23"</formula>
    </cfRule>
  </conditionalFormatting>
  <conditionalFormatting sqref="U7:V31">
    <cfRule type="expression" dxfId="82" priority="17">
      <formula>$B$3="You do not need to fill in details on this form"</formula>
    </cfRule>
  </conditionalFormatting>
  <conditionalFormatting sqref="V7:V31">
    <cfRule type="expression" dxfId="81" priority="18">
      <formula>$B$3="You do not need to enter details on this form"</formula>
    </cfRule>
  </conditionalFormatting>
  <conditionalFormatting sqref="W7">
    <cfRule type="expression" dxfId="80" priority="16">
      <formula>$B$3="You do not need to fill in details on this form"</formula>
    </cfRule>
  </conditionalFormatting>
  <conditionalFormatting sqref="X7:Y31">
    <cfRule type="expression" dxfId="79" priority="30">
      <formula>$B$3="You do not need to fill in details on this form"</formula>
    </cfRule>
  </conditionalFormatting>
  <dataValidations xWindow="1083" yWindow="676" count="8">
    <dataValidation type="custom" allowBlank="1" showInputMessage="1" showErrorMessage="1" prompt="Enter quantity with up to 3 decimal places" sqref="O7:P31 H7:K31 V7:V31 R7:R31" xr:uid="{00000000-0002-0000-0300-000000000000}">
      <formula1>AND(ISNUMBER(H7),H7&gt;=0)</formula1>
    </dataValidation>
    <dataValidation type="textLength" allowBlank="1" showInputMessage="1" showErrorMessage="1" prompt="Free text - up to 100 characters" sqref="Q7:Q31" xr:uid="{00000000-0002-0000-0300-000001000000}">
      <formula1>0</formula1>
      <formula2>101</formula2>
    </dataValidation>
    <dataValidation type="list" showInputMessage="1" showErrorMessage="1" sqref="B7:B31" xr:uid="{00000000-0002-0000-0300-000002000000}">
      <formula1>R_Chemical_Group</formula1>
    </dataValidation>
    <dataValidation type="list" showInputMessage="1" showErrorMessage="1" sqref="C7:C31" xr:uid="{00000000-0002-0000-0300-000003000000}">
      <formula1>INDIRECT($B7)</formula1>
    </dataValidation>
    <dataValidation allowBlank="1" showErrorMessage="1" prompt="Enter quantity with up to 3 decimal places" sqref="L7:N31" xr:uid="{00000000-0002-0000-0300-000004000000}"/>
    <dataValidation type="list" allowBlank="1" showInputMessage="1" showErrorMessage="1" sqref="S7:S31" xr:uid="{00000000-0002-0000-0300-000005000000}">
      <formula1>"Select, England, Scotland, Wales"</formula1>
    </dataValidation>
    <dataValidation allowBlank="1" showInputMessage="1" showErrorMessage="1" prompt="Enter Quantity up to 3 decimal places" sqref="T7:T31" xr:uid="{00000000-0002-0000-0300-000007000000}"/>
    <dataValidation type="list" allowBlank="1" showInputMessage="1" showErrorMessage="1" sqref="G7:G31" xr:uid="{F44E7FC0-B506-4526-8056-C92D6A9AC7A5}">
      <formula1>yes_no_select</formula1>
    </dataValidation>
  </dataValidations>
  <hyperlinks>
    <hyperlink ref="X6" location="Glos_1D" display="1D - Total amount destroyed which has not been placed on the market previously" xr:uid="{00000000-0004-0000-0300-000000000000}"/>
    <hyperlink ref="Y6" location="Glos_1E" display="1E - Amount available for sale" xr:uid="{00000000-0004-0000-0300-000001000000}"/>
    <hyperlink ref="O6" location="Glos_1B" display="1B - Amount of recovered by-products or unwanted products that you detroyed in UK facilities prior to placing them on the market" xr:uid="{00000000-0004-0000-0300-000002000000}"/>
    <hyperlink ref="G6" location="Glos_non_HFC" display="If this is a non HFC singe substance, has this substance been included in a blend containing HFCs (if left blank it is assumed that the substance is within a blend)" xr:uid="{6BD3382C-20C9-4669-BACE-8DB3031E5C07}"/>
  </hyperlinks>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 id="{AB342F2C-5B25-41D1-A0F5-7C76B59DBD32}">
            <xm:f>B7='Reference Data'!$B$5</xm:f>
            <x14:dxf>
              <font>
                <color theme="0"/>
              </font>
            </x14:dxf>
          </x14:cfRule>
          <x14:cfRule type="expression" priority="6" stopIfTrue="1" id="{F03F699C-99E5-49C7-A25F-00272D277634}">
            <xm:f>$B7='Reference Data'!$C$5</xm:f>
            <x14:dxf>
              <font>
                <color theme="2" tint="-9.9948118533890809E-2"/>
              </font>
              <fill>
                <patternFill patternType="mediumGray">
                  <fgColor auto="1"/>
                  <bgColor auto="1"/>
                </patternFill>
              </fill>
            </x14:dxf>
          </x14:cfRule>
          <x14:cfRule type="expression" priority="7" stopIfTrue="1" id="{201F85F7-04B2-45CB-9677-B8D45F2E7357}">
            <xm:f>$B7='Reference Data'!$E$5</xm:f>
            <x14:dxf>
              <font>
                <color theme="2" tint="-9.9948118533890809E-2"/>
              </font>
              <fill>
                <patternFill patternType="mediumGray">
                  <fgColor auto="1"/>
                  <bgColor auto="1"/>
                </patternFill>
              </fill>
            </x14:dxf>
          </x14:cfRule>
          <xm:sqref>G7:G31</xm:sqref>
        </x14:conditionalFormatting>
      </x14:conditionalFormattings>
    </ext>
  </extLs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C000"/>
  </sheetPr>
  <dimension ref="A1:X36"/>
  <sheetViews>
    <sheetView topLeftCell="B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20" width="20.6328125" style="66" customWidth="1"/>
    <col min="21" max="21" width="82.6328125" style="66" customWidth="1"/>
    <col min="22" max="22" width="15.6328125" style="66" customWidth="1"/>
    <col min="23" max="24" width="9.36328125" style="66" hidden="1" customWidth="1"/>
    <col min="25" max="16384" width="9.36328125" style="66" hidden="1"/>
  </cols>
  <sheetData>
    <row r="1" spans="1:24" ht="45">
      <c r="A1" s="72"/>
      <c r="B1" s="73" t="s">
        <v>0</v>
      </c>
      <c r="C1" s="74"/>
      <c r="D1" s="75"/>
      <c r="E1" s="75"/>
      <c r="F1" s="75"/>
      <c r="G1" s="76"/>
      <c r="H1" s="76"/>
      <c r="I1" s="76"/>
      <c r="J1" s="76"/>
      <c r="K1" s="76"/>
      <c r="L1" s="76"/>
      <c r="M1" s="76"/>
      <c r="N1" s="76"/>
      <c r="O1" s="76"/>
      <c r="P1" s="76"/>
      <c r="Q1" s="76"/>
      <c r="R1" s="76"/>
      <c r="S1" s="76"/>
      <c r="T1" s="76"/>
      <c r="U1" s="76"/>
      <c r="V1" s="76"/>
      <c r="W1" s="76"/>
    </row>
    <row r="2" spans="1:24" ht="20.149999999999999" customHeight="1">
      <c r="A2" s="78"/>
      <c r="B2" s="180" t="s">
        <v>90</v>
      </c>
      <c r="C2" s="80"/>
      <c r="D2" s="81"/>
      <c r="E2" s="81"/>
      <c r="F2" s="81"/>
      <c r="G2" s="82"/>
      <c r="H2" s="82"/>
      <c r="I2" s="82"/>
      <c r="J2" s="82"/>
      <c r="K2" s="78"/>
      <c r="L2" s="78"/>
      <c r="M2" s="78"/>
      <c r="N2" s="78"/>
      <c r="O2" s="78"/>
      <c r="P2" s="78"/>
      <c r="Q2" s="78"/>
      <c r="R2" s="78"/>
      <c r="S2" s="78"/>
      <c r="T2" s="78"/>
      <c r="U2" s="78"/>
      <c r="V2" s="78"/>
      <c r="W2" s="78"/>
    </row>
    <row r="3" spans="1:24" ht="15" customHeight="1">
      <c r="A3" s="78"/>
      <c r="B3" s="146" t="str">
        <f>IF(Exporter="Yes","Please fill in details on this form","You do not need to fill in details on this form")</f>
        <v>You do not need to fill in details on this form</v>
      </c>
      <c r="C3" s="80"/>
      <c r="D3" s="81"/>
      <c r="E3" s="81"/>
      <c r="F3" s="81"/>
      <c r="G3" s="82"/>
      <c r="H3" s="82"/>
      <c r="I3" s="82"/>
      <c r="J3" s="82"/>
      <c r="K3" s="78"/>
      <c r="L3" s="78"/>
      <c r="M3" s="78"/>
      <c r="N3" s="78"/>
      <c r="O3" s="78"/>
      <c r="P3" s="78"/>
      <c r="Q3" s="78"/>
      <c r="R3" s="78"/>
      <c r="S3" s="78"/>
      <c r="T3" s="78"/>
      <c r="U3" s="78"/>
      <c r="V3" s="78"/>
      <c r="W3" s="78"/>
    </row>
    <row r="4" spans="1:24" ht="15" customHeight="1">
      <c r="A4" s="78"/>
      <c r="B4" s="144" t="s">
        <v>91</v>
      </c>
      <c r="C4" s="80"/>
      <c r="D4" s="81"/>
      <c r="E4" s="81"/>
      <c r="F4" s="81"/>
      <c r="G4" s="82"/>
      <c r="H4" s="82"/>
      <c r="I4" s="82"/>
      <c r="J4" s="82"/>
      <c r="K4" s="78"/>
      <c r="L4" s="78"/>
      <c r="M4" s="78"/>
      <c r="N4" s="78"/>
      <c r="O4" s="78"/>
      <c r="P4" s="78"/>
      <c r="Q4" s="78"/>
      <c r="R4" s="78"/>
      <c r="S4" s="78"/>
      <c r="T4" s="78"/>
      <c r="U4" s="78"/>
      <c r="V4" s="78"/>
      <c r="W4" s="78"/>
    </row>
    <row r="5" spans="1:24" ht="15" customHeight="1">
      <c r="A5" s="78"/>
      <c r="B5" s="144" t="s">
        <v>51</v>
      </c>
      <c r="C5" s="80"/>
      <c r="D5" s="81"/>
      <c r="E5" s="81"/>
      <c r="F5" s="81"/>
      <c r="G5" s="82"/>
      <c r="H5" s="82"/>
      <c r="I5" s="82"/>
      <c r="J5" s="82"/>
      <c r="K5" s="78"/>
      <c r="L5" s="78"/>
      <c r="M5" s="78"/>
      <c r="N5" s="78"/>
      <c r="O5" s="78"/>
      <c r="P5" s="78"/>
      <c r="Q5" s="78"/>
      <c r="R5" s="78"/>
      <c r="S5" s="78"/>
      <c r="T5" s="78"/>
      <c r="U5" s="78"/>
      <c r="V5" s="78"/>
      <c r="W5" s="78"/>
    </row>
    <row r="6" spans="1:24" ht="140" thickBot="1">
      <c r="A6" s="85"/>
      <c r="B6" s="167" t="s">
        <v>52</v>
      </c>
      <c r="C6" s="167" t="s">
        <v>53</v>
      </c>
      <c r="D6" s="168" t="s">
        <v>54</v>
      </c>
      <c r="E6" s="168" t="s">
        <v>55</v>
      </c>
      <c r="F6" s="168" t="s">
        <v>56</v>
      </c>
      <c r="G6" s="189" t="s">
        <v>1183</v>
      </c>
      <c r="H6" s="167" t="s">
        <v>92</v>
      </c>
      <c r="I6" s="167" t="s">
        <v>93</v>
      </c>
      <c r="J6" s="189" t="s">
        <v>94</v>
      </c>
      <c r="K6" s="189" t="s">
        <v>95</v>
      </c>
      <c r="L6" s="167" t="s">
        <v>96</v>
      </c>
      <c r="M6" s="167" t="s">
        <v>97</v>
      </c>
      <c r="N6" s="167" t="s">
        <v>98</v>
      </c>
      <c r="O6" s="167" t="s">
        <v>99</v>
      </c>
      <c r="P6" s="167" t="s">
        <v>100</v>
      </c>
      <c r="Q6" s="167" t="s">
        <v>101</v>
      </c>
      <c r="R6" s="167" t="s">
        <v>102</v>
      </c>
      <c r="S6" s="167" t="s">
        <v>103</v>
      </c>
      <c r="T6" s="167" t="s">
        <v>104</v>
      </c>
      <c r="U6" s="167" t="s">
        <v>105</v>
      </c>
      <c r="V6" s="167" t="s">
        <v>106</v>
      </c>
      <c r="W6" s="167"/>
      <c r="X6" s="167"/>
    </row>
    <row r="7" spans="1:24" s="129" customFormat="1" ht="40.25" customHeight="1" thickBot="1">
      <c r="A7" s="99"/>
      <c r="B7" s="212" t="s">
        <v>14</v>
      </c>
      <c r="C7" s="212" t="s">
        <v>14</v>
      </c>
      <c r="D7" s="228">
        <f t="shared" ref="D7:D31" si="0">VLOOKUP($C7,T_Substance_Annexes,2,FALSE)</f>
        <v>0</v>
      </c>
      <c r="E7" s="228">
        <f t="shared" ref="E7:E31" si="1">VLOOKUP($C7,T_Substance_Annexes,3,FALSE)</f>
        <v>0</v>
      </c>
      <c r="F7" s="228">
        <f t="shared" ref="F7:F31" si="2">VLOOKUP($C7,T_Substance_Annexes,5,FALSE)</f>
        <v>0</v>
      </c>
      <c r="G7" s="231" t="s">
        <v>14</v>
      </c>
      <c r="H7" s="231"/>
      <c r="I7" s="230" t="s">
        <v>14</v>
      </c>
      <c r="J7" s="231"/>
      <c r="K7" s="153">
        <f>H7-J7</f>
        <v>0</v>
      </c>
      <c r="L7" s="231"/>
      <c r="M7" s="231"/>
      <c r="N7" s="231"/>
      <c r="O7" s="231"/>
      <c r="P7" s="232" t="s">
        <v>14</v>
      </c>
      <c r="Q7" s="231"/>
      <c r="R7" s="232" t="s">
        <v>14</v>
      </c>
      <c r="S7" s="231"/>
      <c r="T7" s="232" t="s">
        <v>14</v>
      </c>
      <c r="U7" s="232"/>
      <c r="V7" s="229"/>
      <c r="W7" s="128"/>
      <c r="X7" s="105"/>
    </row>
    <row r="8" spans="1:24" s="129" customFormat="1" ht="40.25" customHeight="1" thickBot="1">
      <c r="A8" s="99"/>
      <c r="B8" s="212" t="s">
        <v>14</v>
      </c>
      <c r="C8" s="212" t="s">
        <v>14</v>
      </c>
      <c r="D8" s="228">
        <f t="shared" si="0"/>
        <v>0</v>
      </c>
      <c r="E8" s="228">
        <f t="shared" si="1"/>
        <v>0</v>
      </c>
      <c r="F8" s="228">
        <f t="shared" si="2"/>
        <v>0</v>
      </c>
      <c r="G8" s="231" t="s">
        <v>14</v>
      </c>
      <c r="H8" s="231"/>
      <c r="I8" s="230" t="s">
        <v>14</v>
      </c>
      <c r="J8" s="231"/>
      <c r="K8" s="153">
        <f t="shared" ref="K8:K31" si="3">H8-J8</f>
        <v>0</v>
      </c>
      <c r="L8" s="231"/>
      <c r="M8" s="231"/>
      <c r="N8" s="231"/>
      <c r="O8" s="231"/>
      <c r="P8" s="232" t="s">
        <v>14</v>
      </c>
      <c r="Q8" s="231"/>
      <c r="R8" s="232" t="s">
        <v>14</v>
      </c>
      <c r="S8" s="231"/>
      <c r="T8" s="232" t="s">
        <v>14</v>
      </c>
      <c r="U8" s="232"/>
      <c r="V8" s="229"/>
      <c r="W8" s="128"/>
      <c r="X8" s="105"/>
    </row>
    <row r="9" spans="1:24" s="129" customFormat="1" ht="40.25" customHeight="1" thickBot="1">
      <c r="A9" s="99"/>
      <c r="B9" s="212" t="s">
        <v>14</v>
      </c>
      <c r="C9" s="212" t="s">
        <v>14</v>
      </c>
      <c r="D9" s="228">
        <f t="shared" si="0"/>
        <v>0</v>
      </c>
      <c r="E9" s="228">
        <f t="shared" si="1"/>
        <v>0</v>
      </c>
      <c r="F9" s="228">
        <f t="shared" si="2"/>
        <v>0</v>
      </c>
      <c r="G9" s="231" t="s">
        <v>14</v>
      </c>
      <c r="H9" s="231"/>
      <c r="I9" s="230" t="s">
        <v>14</v>
      </c>
      <c r="J9" s="231"/>
      <c r="K9" s="153">
        <f t="shared" si="3"/>
        <v>0</v>
      </c>
      <c r="L9" s="231"/>
      <c r="M9" s="231"/>
      <c r="N9" s="231"/>
      <c r="O9" s="231"/>
      <c r="P9" s="232" t="s">
        <v>14</v>
      </c>
      <c r="Q9" s="231"/>
      <c r="R9" s="232" t="s">
        <v>14</v>
      </c>
      <c r="S9" s="231"/>
      <c r="T9" s="232" t="s">
        <v>14</v>
      </c>
      <c r="U9" s="232"/>
      <c r="V9" s="229"/>
      <c r="W9" s="128"/>
      <c r="X9" s="105"/>
    </row>
    <row r="10" spans="1:24" s="129" customFormat="1" ht="40.25" customHeight="1" thickBot="1">
      <c r="A10" s="99"/>
      <c r="B10" s="212" t="s">
        <v>14</v>
      </c>
      <c r="C10" s="212" t="s">
        <v>14</v>
      </c>
      <c r="D10" s="228">
        <f t="shared" si="0"/>
        <v>0</v>
      </c>
      <c r="E10" s="228">
        <f t="shared" si="1"/>
        <v>0</v>
      </c>
      <c r="F10" s="228">
        <f t="shared" si="2"/>
        <v>0</v>
      </c>
      <c r="G10" s="231" t="s">
        <v>14</v>
      </c>
      <c r="H10" s="231"/>
      <c r="I10" s="230" t="s">
        <v>14</v>
      </c>
      <c r="J10" s="231"/>
      <c r="K10" s="153">
        <f t="shared" si="3"/>
        <v>0</v>
      </c>
      <c r="L10" s="231"/>
      <c r="M10" s="231"/>
      <c r="N10" s="231"/>
      <c r="O10" s="231"/>
      <c r="P10" s="232" t="s">
        <v>14</v>
      </c>
      <c r="Q10" s="231"/>
      <c r="R10" s="232" t="s">
        <v>14</v>
      </c>
      <c r="S10" s="231"/>
      <c r="T10" s="232" t="s">
        <v>14</v>
      </c>
      <c r="U10" s="232"/>
      <c r="V10" s="229"/>
      <c r="W10" s="128"/>
      <c r="X10" s="105"/>
    </row>
    <row r="11" spans="1:24" s="129" customFormat="1" ht="40.25" customHeight="1" thickBot="1">
      <c r="A11" s="99"/>
      <c r="B11" s="212" t="s">
        <v>14</v>
      </c>
      <c r="C11" s="212" t="s">
        <v>14</v>
      </c>
      <c r="D11" s="228">
        <f t="shared" si="0"/>
        <v>0</v>
      </c>
      <c r="E11" s="228">
        <f t="shared" si="1"/>
        <v>0</v>
      </c>
      <c r="F11" s="228">
        <f t="shared" si="2"/>
        <v>0</v>
      </c>
      <c r="G11" s="231" t="s">
        <v>14</v>
      </c>
      <c r="H11" s="231"/>
      <c r="I11" s="230" t="s">
        <v>14</v>
      </c>
      <c r="J11" s="231"/>
      <c r="K11" s="153">
        <f t="shared" si="3"/>
        <v>0</v>
      </c>
      <c r="L11" s="231"/>
      <c r="M11" s="231"/>
      <c r="N11" s="231"/>
      <c r="O11" s="231"/>
      <c r="P11" s="232" t="s">
        <v>14</v>
      </c>
      <c r="Q11" s="231"/>
      <c r="R11" s="232" t="s">
        <v>14</v>
      </c>
      <c r="S11" s="231"/>
      <c r="T11" s="232" t="s">
        <v>14</v>
      </c>
      <c r="U11" s="232"/>
      <c r="V11" s="229"/>
      <c r="W11" s="128"/>
      <c r="X11" s="105"/>
    </row>
    <row r="12" spans="1:24" s="129" customFormat="1" ht="40.25" customHeight="1" thickBot="1">
      <c r="A12" s="99"/>
      <c r="B12" s="212" t="s">
        <v>14</v>
      </c>
      <c r="C12" s="212" t="s">
        <v>14</v>
      </c>
      <c r="D12" s="228">
        <f t="shared" si="0"/>
        <v>0</v>
      </c>
      <c r="E12" s="228">
        <f t="shared" si="1"/>
        <v>0</v>
      </c>
      <c r="F12" s="228">
        <f t="shared" si="2"/>
        <v>0</v>
      </c>
      <c r="G12" s="231" t="s">
        <v>14</v>
      </c>
      <c r="H12" s="231"/>
      <c r="I12" s="230" t="s">
        <v>14</v>
      </c>
      <c r="J12" s="231"/>
      <c r="K12" s="153">
        <f t="shared" si="3"/>
        <v>0</v>
      </c>
      <c r="L12" s="231"/>
      <c r="M12" s="231"/>
      <c r="N12" s="231"/>
      <c r="O12" s="231"/>
      <c r="P12" s="232" t="s">
        <v>14</v>
      </c>
      <c r="Q12" s="231"/>
      <c r="R12" s="232" t="s">
        <v>14</v>
      </c>
      <c r="S12" s="231"/>
      <c r="T12" s="232" t="s">
        <v>14</v>
      </c>
      <c r="U12" s="232"/>
      <c r="V12" s="229"/>
      <c r="W12" s="128"/>
      <c r="X12" s="105"/>
    </row>
    <row r="13" spans="1:24" s="129" customFormat="1" ht="40.25" customHeight="1" thickBot="1">
      <c r="A13" s="99"/>
      <c r="B13" s="212" t="s">
        <v>14</v>
      </c>
      <c r="C13" s="212" t="s">
        <v>14</v>
      </c>
      <c r="D13" s="228">
        <f t="shared" si="0"/>
        <v>0</v>
      </c>
      <c r="E13" s="228">
        <f t="shared" si="1"/>
        <v>0</v>
      </c>
      <c r="F13" s="228">
        <f t="shared" si="2"/>
        <v>0</v>
      </c>
      <c r="G13" s="231" t="s">
        <v>14</v>
      </c>
      <c r="H13" s="231"/>
      <c r="I13" s="230" t="s">
        <v>14</v>
      </c>
      <c r="J13" s="231"/>
      <c r="K13" s="153">
        <f t="shared" si="3"/>
        <v>0</v>
      </c>
      <c r="L13" s="231"/>
      <c r="M13" s="231"/>
      <c r="N13" s="231"/>
      <c r="O13" s="231"/>
      <c r="P13" s="232" t="s">
        <v>14</v>
      </c>
      <c r="Q13" s="231"/>
      <c r="R13" s="232" t="s">
        <v>14</v>
      </c>
      <c r="S13" s="231"/>
      <c r="T13" s="232" t="s">
        <v>14</v>
      </c>
      <c r="U13" s="232"/>
      <c r="V13" s="229"/>
      <c r="W13" s="128"/>
      <c r="X13" s="105"/>
    </row>
    <row r="14" spans="1:24" s="129" customFormat="1" ht="40.25" customHeight="1" thickBot="1">
      <c r="A14" s="99"/>
      <c r="B14" s="212" t="s">
        <v>14</v>
      </c>
      <c r="C14" s="212" t="s">
        <v>14</v>
      </c>
      <c r="D14" s="228">
        <f t="shared" si="0"/>
        <v>0</v>
      </c>
      <c r="E14" s="228">
        <f t="shared" si="1"/>
        <v>0</v>
      </c>
      <c r="F14" s="228">
        <f t="shared" si="2"/>
        <v>0</v>
      </c>
      <c r="G14" s="231" t="s">
        <v>14</v>
      </c>
      <c r="H14" s="231"/>
      <c r="I14" s="230" t="s">
        <v>14</v>
      </c>
      <c r="J14" s="231"/>
      <c r="K14" s="153">
        <f t="shared" si="3"/>
        <v>0</v>
      </c>
      <c r="L14" s="231"/>
      <c r="M14" s="231"/>
      <c r="N14" s="231"/>
      <c r="O14" s="231"/>
      <c r="P14" s="232" t="s">
        <v>14</v>
      </c>
      <c r="Q14" s="231"/>
      <c r="R14" s="232" t="s">
        <v>14</v>
      </c>
      <c r="S14" s="231"/>
      <c r="T14" s="232" t="s">
        <v>14</v>
      </c>
      <c r="U14" s="232"/>
      <c r="V14" s="229"/>
      <c r="W14" s="128"/>
      <c r="X14" s="105"/>
    </row>
    <row r="15" spans="1:24" s="129" customFormat="1" ht="40.25" customHeight="1" thickBot="1">
      <c r="A15" s="99"/>
      <c r="B15" s="212" t="s">
        <v>14</v>
      </c>
      <c r="C15" s="212" t="s">
        <v>14</v>
      </c>
      <c r="D15" s="228">
        <f t="shared" si="0"/>
        <v>0</v>
      </c>
      <c r="E15" s="228">
        <f t="shared" si="1"/>
        <v>0</v>
      </c>
      <c r="F15" s="228">
        <f t="shared" si="2"/>
        <v>0</v>
      </c>
      <c r="G15" s="231" t="s">
        <v>14</v>
      </c>
      <c r="H15" s="231"/>
      <c r="I15" s="230" t="s">
        <v>14</v>
      </c>
      <c r="J15" s="231"/>
      <c r="K15" s="153">
        <f t="shared" si="3"/>
        <v>0</v>
      </c>
      <c r="L15" s="231"/>
      <c r="M15" s="231"/>
      <c r="N15" s="231"/>
      <c r="O15" s="231"/>
      <c r="P15" s="232" t="s">
        <v>14</v>
      </c>
      <c r="Q15" s="231"/>
      <c r="R15" s="232" t="s">
        <v>14</v>
      </c>
      <c r="S15" s="231"/>
      <c r="T15" s="232" t="s">
        <v>14</v>
      </c>
      <c r="U15" s="232"/>
      <c r="V15" s="229"/>
      <c r="W15" s="128"/>
      <c r="X15" s="105"/>
    </row>
    <row r="16" spans="1:24" s="129" customFormat="1" ht="40.25" customHeight="1" thickBot="1">
      <c r="A16" s="99"/>
      <c r="B16" s="212" t="s">
        <v>14</v>
      </c>
      <c r="C16" s="212" t="s">
        <v>14</v>
      </c>
      <c r="D16" s="228">
        <f t="shared" si="0"/>
        <v>0</v>
      </c>
      <c r="E16" s="228">
        <f t="shared" si="1"/>
        <v>0</v>
      </c>
      <c r="F16" s="228">
        <f t="shared" si="2"/>
        <v>0</v>
      </c>
      <c r="G16" s="231" t="s">
        <v>14</v>
      </c>
      <c r="H16" s="231"/>
      <c r="I16" s="230" t="s">
        <v>14</v>
      </c>
      <c r="J16" s="231"/>
      <c r="K16" s="153">
        <f t="shared" si="3"/>
        <v>0</v>
      </c>
      <c r="L16" s="231"/>
      <c r="M16" s="231"/>
      <c r="N16" s="231"/>
      <c r="O16" s="231"/>
      <c r="P16" s="232" t="s">
        <v>14</v>
      </c>
      <c r="Q16" s="231"/>
      <c r="R16" s="232" t="s">
        <v>14</v>
      </c>
      <c r="S16" s="231"/>
      <c r="T16" s="232" t="s">
        <v>14</v>
      </c>
      <c r="U16" s="232"/>
      <c r="V16" s="229"/>
      <c r="W16" s="128"/>
      <c r="X16" s="105"/>
    </row>
    <row r="17" spans="1:24" s="129" customFormat="1" ht="40.25" customHeight="1" thickBot="1">
      <c r="A17" s="99"/>
      <c r="B17" s="212" t="s">
        <v>14</v>
      </c>
      <c r="C17" s="212" t="s">
        <v>14</v>
      </c>
      <c r="D17" s="228">
        <f t="shared" si="0"/>
        <v>0</v>
      </c>
      <c r="E17" s="228">
        <f t="shared" si="1"/>
        <v>0</v>
      </c>
      <c r="F17" s="228">
        <f t="shared" si="2"/>
        <v>0</v>
      </c>
      <c r="G17" s="231" t="s">
        <v>14</v>
      </c>
      <c r="H17" s="231"/>
      <c r="I17" s="230" t="s">
        <v>14</v>
      </c>
      <c r="J17" s="231"/>
      <c r="K17" s="153">
        <f t="shared" si="3"/>
        <v>0</v>
      </c>
      <c r="L17" s="231"/>
      <c r="M17" s="231"/>
      <c r="N17" s="231"/>
      <c r="O17" s="231"/>
      <c r="P17" s="232" t="s">
        <v>14</v>
      </c>
      <c r="Q17" s="231"/>
      <c r="R17" s="232" t="s">
        <v>14</v>
      </c>
      <c r="S17" s="231"/>
      <c r="T17" s="232" t="s">
        <v>14</v>
      </c>
      <c r="U17" s="232"/>
      <c r="V17" s="229"/>
      <c r="W17" s="128"/>
      <c r="X17" s="105"/>
    </row>
    <row r="18" spans="1:24" s="129" customFormat="1" ht="40.25" customHeight="1" thickBot="1">
      <c r="A18" s="99"/>
      <c r="B18" s="212" t="s">
        <v>14</v>
      </c>
      <c r="C18" s="212" t="s">
        <v>14</v>
      </c>
      <c r="D18" s="228">
        <f t="shared" si="0"/>
        <v>0</v>
      </c>
      <c r="E18" s="228">
        <f t="shared" si="1"/>
        <v>0</v>
      </c>
      <c r="F18" s="228">
        <f t="shared" si="2"/>
        <v>0</v>
      </c>
      <c r="G18" s="231" t="s">
        <v>14</v>
      </c>
      <c r="H18" s="231"/>
      <c r="I18" s="230" t="s">
        <v>14</v>
      </c>
      <c r="J18" s="231"/>
      <c r="K18" s="153">
        <f t="shared" si="3"/>
        <v>0</v>
      </c>
      <c r="L18" s="231"/>
      <c r="M18" s="231"/>
      <c r="N18" s="231"/>
      <c r="O18" s="231"/>
      <c r="P18" s="232" t="s">
        <v>14</v>
      </c>
      <c r="Q18" s="231"/>
      <c r="R18" s="232" t="s">
        <v>14</v>
      </c>
      <c r="S18" s="231"/>
      <c r="T18" s="232" t="s">
        <v>14</v>
      </c>
      <c r="U18" s="232"/>
      <c r="V18" s="229"/>
      <c r="W18" s="128"/>
      <c r="X18" s="105"/>
    </row>
    <row r="19" spans="1:24" s="129" customFormat="1" ht="40.25" customHeight="1" thickBot="1">
      <c r="A19" s="99"/>
      <c r="B19" s="212" t="s">
        <v>14</v>
      </c>
      <c r="C19" s="212" t="s">
        <v>14</v>
      </c>
      <c r="D19" s="228">
        <f t="shared" si="0"/>
        <v>0</v>
      </c>
      <c r="E19" s="228">
        <f t="shared" si="1"/>
        <v>0</v>
      </c>
      <c r="F19" s="228">
        <f t="shared" si="2"/>
        <v>0</v>
      </c>
      <c r="G19" s="231" t="s">
        <v>14</v>
      </c>
      <c r="H19" s="231"/>
      <c r="I19" s="230" t="s">
        <v>14</v>
      </c>
      <c r="J19" s="231"/>
      <c r="K19" s="153">
        <f t="shared" si="3"/>
        <v>0</v>
      </c>
      <c r="L19" s="231"/>
      <c r="M19" s="231"/>
      <c r="N19" s="231"/>
      <c r="O19" s="231"/>
      <c r="P19" s="232" t="s">
        <v>14</v>
      </c>
      <c r="Q19" s="231"/>
      <c r="R19" s="232" t="s">
        <v>14</v>
      </c>
      <c r="S19" s="231"/>
      <c r="T19" s="232" t="s">
        <v>14</v>
      </c>
      <c r="U19" s="232"/>
      <c r="V19" s="229"/>
      <c r="W19" s="128"/>
      <c r="X19" s="105"/>
    </row>
    <row r="20" spans="1:24" s="129" customFormat="1" ht="40.25" customHeight="1" thickBot="1">
      <c r="A20" s="99"/>
      <c r="B20" s="212" t="s">
        <v>14</v>
      </c>
      <c r="C20" s="212" t="s">
        <v>14</v>
      </c>
      <c r="D20" s="228">
        <f t="shared" si="0"/>
        <v>0</v>
      </c>
      <c r="E20" s="228">
        <f t="shared" si="1"/>
        <v>0</v>
      </c>
      <c r="F20" s="228">
        <f t="shared" si="2"/>
        <v>0</v>
      </c>
      <c r="G20" s="231" t="s">
        <v>14</v>
      </c>
      <c r="H20" s="231"/>
      <c r="I20" s="230" t="s">
        <v>14</v>
      </c>
      <c r="J20" s="231"/>
      <c r="K20" s="153">
        <f t="shared" si="3"/>
        <v>0</v>
      </c>
      <c r="L20" s="231"/>
      <c r="M20" s="231"/>
      <c r="N20" s="231"/>
      <c r="O20" s="231"/>
      <c r="P20" s="232" t="s">
        <v>14</v>
      </c>
      <c r="Q20" s="231"/>
      <c r="R20" s="232" t="s">
        <v>14</v>
      </c>
      <c r="S20" s="231"/>
      <c r="T20" s="232" t="s">
        <v>14</v>
      </c>
      <c r="U20" s="232"/>
      <c r="V20" s="229"/>
      <c r="W20" s="128"/>
      <c r="X20" s="105"/>
    </row>
    <row r="21" spans="1:24" s="129" customFormat="1" ht="40.25" customHeight="1" thickBot="1">
      <c r="A21" s="99"/>
      <c r="B21" s="212" t="s">
        <v>14</v>
      </c>
      <c r="C21" s="212" t="s">
        <v>14</v>
      </c>
      <c r="D21" s="228">
        <f t="shared" si="0"/>
        <v>0</v>
      </c>
      <c r="E21" s="228">
        <f t="shared" si="1"/>
        <v>0</v>
      </c>
      <c r="F21" s="228">
        <f t="shared" si="2"/>
        <v>0</v>
      </c>
      <c r="G21" s="231" t="s">
        <v>14</v>
      </c>
      <c r="H21" s="231"/>
      <c r="I21" s="230" t="s">
        <v>14</v>
      </c>
      <c r="J21" s="231"/>
      <c r="K21" s="153">
        <f t="shared" si="3"/>
        <v>0</v>
      </c>
      <c r="L21" s="231"/>
      <c r="M21" s="231"/>
      <c r="N21" s="231"/>
      <c r="O21" s="231"/>
      <c r="P21" s="232" t="s">
        <v>14</v>
      </c>
      <c r="Q21" s="231"/>
      <c r="R21" s="232" t="s">
        <v>14</v>
      </c>
      <c r="S21" s="231"/>
      <c r="T21" s="232" t="s">
        <v>14</v>
      </c>
      <c r="U21" s="232"/>
      <c r="V21" s="229"/>
      <c r="W21" s="128"/>
      <c r="X21" s="105"/>
    </row>
    <row r="22" spans="1:24" s="129" customFormat="1" ht="40.25" customHeight="1" thickBot="1">
      <c r="A22" s="99"/>
      <c r="B22" s="212" t="s">
        <v>14</v>
      </c>
      <c r="C22" s="212" t="s">
        <v>14</v>
      </c>
      <c r="D22" s="228">
        <f t="shared" si="0"/>
        <v>0</v>
      </c>
      <c r="E22" s="228">
        <f t="shared" si="1"/>
        <v>0</v>
      </c>
      <c r="F22" s="228">
        <f t="shared" si="2"/>
        <v>0</v>
      </c>
      <c r="G22" s="231" t="s">
        <v>14</v>
      </c>
      <c r="H22" s="231"/>
      <c r="I22" s="230" t="s">
        <v>14</v>
      </c>
      <c r="J22" s="231"/>
      <c r="K22" s="153">
        <f t="shared" si="3"/>
        <v>0</v>
      </c>
      <c r="L22" s="231"/>
      <c r="M22" s="231"/>
      <c r="N22" s="231"/>
      <c r="O22" s="231"/>
      <c r="P22" s="232" t="s">
        <v>14</v>
      </c>
      <c r="Q22" s="231"/>
      <c r="R22" s="232" t="s">
        <v>14</v>
      </c>
      <c r="S22" s="231"/>
      <c r="T22" s="232" t="s">
        <v>14</v>
      </c>
      <c r="U22" s="232"/>
      <c r="V22" s="229"/>
      <c r="W22" s="128"/>
      <c r="X22" s="105"/>
    </row>
    <row r="23" spans="1:24" s="129" customFormat="1" ht="40.25" customHeight="1" thickBot="1">
      <c r="A23" s="99"/>
      <c r="B23" s="212" t="s">
        <v>14</v>
      </c>
      <c r="C23" s="212" t="s">
        <v>14</v>
      </c>
      <c r="D23" s="228">
        <f t="shared" si="0"/>
        <v>0</v>
      </c>
      <c r="E23" s="228">
        <f t="shared" si="1"/>
        <v>0</v>
      </c>
      <c r="F23" s="228">
        <f t="shared" si="2"/>
        <v>0</v>
      </c>
      <c r="G23" s="231" t="s">
        <v>14</v>
      </c>
      <c r="H23" s="231"/>
      <c r="I23" s="230" t="s">
        <v>14</v>
      </c>
      <c r="J23" s="231"/>
      <c r="K23" s="153">
        <f t="shared" si="3"/>
        <v>0</v>
      </c>
      <c r="L23" s="231"/>
      <c r="M23" s="231"/>
      <c r="N23" s="231"/>
      <c r="O23" s="231"/>
      <c r="P23" s="232" t="s">
        <v>14</v>
      </c>
      <c r="Q23" s="231"/>
      <c r="R23" s="232" t="s">
        <v>14</v>
      </c>
      <c r="S23" s="231"/>
      <c r="T23" s="232" t="s">
        <v>14</v>
      </c>
      <c r="U23" s="232"/>
      <c r="V23" s="229"/>
      <c r="W23" s="128"/>
      <c r="X23" s="105"/>
    </row>
    <row r="24" spans="1:24" s="129" customFormat="1" ht="40.25" customHeight="1" thickBot="1">
      <c r="A24" s="99"/>
      <c r="B24" s="212" t="s">
        <v>14</v>
      </c>
      <c r="C24" s="212" t="s">
        <v>14</v>
      </c>
      <c r="D24" s="228">
        <f t="shared" si="0"/>
        <v>0</v>
      </c>
      <c r="E24" s="228">
        <f t="shared" si="1"/>
        <v>0</v>
      </c>
      <c r="F24" s="228">
        <f t="shared" si="2"/>
        <v>0</v>
      </c>
      <c r="G24" s="231" t="s">
        <v>14</v>
      </c>
      <c r="H24" s="231"/>
      <c r="I24" s="230" t="s">
        <v>14</v>
      </c>
      <c r="J24" s="231"/>
      <c r="K24" s="153">
        <f t="shared" si="3"/>
        <v>0</v>
      </c>
      <c r="L24" s="231"/>
      <c r="M24" s="231"/>
      <c r="N24" s="231"/>
      <c r="O24" s="231"/>
      <c r="P24" s="232" t="s">
        <v>14</v>
      </c>
      <c r="Q24" s="231"/>
      <c r="R24" s="232" t="s">
        <v>14</v>
      </c>
      <c r="S24" s="231"/>
      <c r="T24" s="232" t="s">
        <v>14</v>
      </c>
      <c r="U24" s="232"/>
      <c r="V24" s="229"/>
      <c r="W24" s="128"/>
      <c r="X24" s="105"/>
    </row>
    <row r="25" spans="1:24" s="129" customFormat="1" ht="40.25" customHeight="1" thickBot="1">
      <c r="A25" s="99"/>
      <c r="B25" s="212" t="s">
        <v>14</v>
      </c>
      <c r="C25" s="212" t="s">
        <v>14</v>
      </c>
      <c r="D25" s="228">
        <f t="shared" si="0"/>
        <v>0</v>
      </c>
      <c r="E25" s="228">
        <f t="shared" si="1"/>
        <v>0</v>
      </c>
      <c r="F25" s="228">
        <f t="shared" si="2"/>
        <v>0</v>
      </c>
      <c r="G25" s="231" t="s">
        <v>14</v>
      </c>
      <c r="H25" s="231"/>
      <c r="I25" s="230" t="s">
        <v>14</v>
      </c>
      <c r="J25" s="231"/>
      <c r="K25" s="153">
        <f t="shared" si="3"/>
        <v>0</v>
      </c>
      <c r="L25" s="231"/>
      <c r="M25" s="231"/>
      <c r="N25" s="231"/>
      <c r="O25" s="231"/>
      <c r="P25" s="232" t="s">
        <v>14</v>
      </c>
      <c r="Q25" s="231"/>
      <c r="R25" s="232" t="s">
        <v>14</v>
      </c>
      <c r="S25" s="231"/>
      <c r="T25" s="232" t="s">
        <v>14</v>
      </c>
      <c r="U25" s="232"/>
      <c r="V25" s="229"/>
      <c r="W25" s="128"/>
      <c r="X25" s="105"/>
    </row>
    <row r="26" spans="1:24" s="129" customFormat="1" ht="40.25" customHeight="1" thickBot="1">
      <c r="A26" s="99"/>
      <c r="B26" s="212" t="s">
        <v>14</v>
      </c>
      <c r="C26" s="212" t="s">
        <v>14</v>
      </c>
      <c r="D26" s="228">
        <f t="shared" si="0"/>
        <v>0</v>
      </c>
      <c r="E26" s="228">
        <f t="shared" si="1"/>
        <v>0</v>
      </c>
      <c r="F26" s="228">
        <f t="shared" si="2"/>
        <v>0</v>
      </c>
      <c r="G26" s="231" t="s">
        <v>14</v>
      </c>
      <c r="H26" s="231"/>
      <c r="I26" s="230" t="s">
        <v>14</v>
      </c>
      <c r="J26" s="231"/>
      <c r="K26" s="153">
        <f t="shared" si="3"/>
        <v>0</v>
      </c>
      <c r="L26" s="231"/>
      <c r="M26" s="231"/>
      <c r="N26" s="231"/>
      <c r="O26" s="231"/>
      <c r="P26" s="232" t="s">
        <v>14</v>
      </c>
      <c r="Q26" s="231"/>
      <c r="R26" s="232" t="s">
        <v>14</v>
      </c>
      <c r="S26" s="231"/>
      <c r="T26" s="232" t="s">
        <v>14</v>
      </c>
      <c r="U26" s="232"/>
      <c r="V26" s="229"/>
      <c r="W26" s="128"/>
      <c r="X26" s="105"/>
    </row>
    <row r="27" spans="1:24" s="129" customFormat="1" ht="40.25" customHeight="1" thickBot="1">
      <c r="A27" s="99"/>
      <c r="B27" s="212" t="s">
        <v>14</v>
      </c>
      <c r="C27" s="212" t="s">
        <v>14</v>
      </c>
      <c r="D27" s="228">
        <f t="shared" si="0"/>
        <v>0</v>
      </c>
      <c r="E27" s="228">
        <f t="shared" si="1"/>
        <v>0</v>
      </c>
      <c r="F27" s="228">
        <f t="shared" si="2"/>
        <v>0</v>
      </c>
      <c r="G27" s="231" t="s">
        <v>14</v>
      </c>
      <c r="H27" s="231"/>
      <c r="I27" s="230" t="s">
        <v>14</v>
      </c>
      <c r="J27" s="231"/>
      <c r="K27" s="153">
        <f t="shared" si="3"/>
        <v>0</v>
      </c>
      <c r="L27" s="231"/>
      <c r="M27" s="231"/>
      <c r="N27" s="231"/>
      <c r="O27" s="231"/>
      <c r="P27" s="232" t="s">
        <v>14</v>
      </c>
      <c r="Q27" s="231"/>
      <c r="R27" s="232" t="s">
        <v>14</v>
      </c>
      <c r="S27" s="231"/>
      <c r="T27" s="232" t="s">
        <v>14</v>
      </c>
      <c r="U27" s="232"/>
      <c r="V27" s="229"/>
      <c r="W27" s="128"/>
      <c r="X27" s="105"/>
    </row>
    <row r="28" spans="1:24" s="129" customFormat="1" ht="40.25" customHeight="1" thickBot="1">
      <c r="A28" s="99"/>
      <c r="B28" s="212" t="s">
        <v>14</v>
      </c>
      <c r="C28" s="212" t="s">
        <v>14</v>
      </c>
      <c r="D28" s="228">
        <f t="shared" si="0"/>
        <v>0</v>
      </c>
      <c r="E28" s="228">
        <f t="shared" si="1"/>
        <v>0</v>
      </c>
      <c r="F28" s="228">
        <f t="shared" si="2"/>
        <v>0</v>
      </c>
      <c r="G28" s="231" t="s">
        <v>14</v>
      </c>
      <c r="H28" s="231"/>
      <c r="I28" s="230" t="s">
        <v>14</v>
      </c>
      <c r="J28" s="231"/>
      <c r="K28" s="153">
        <f t="shared" si="3"/>
        <v>0</v>
      </c>
      <c r="L28" s="231"/>
      <c r="M28" s="231"/>
      <c r="N28" s="231"/>
      <c r="O28" s="231"/>
      <c r="P28" s="232" t="s">
        <v>14</v>
      </c>
      <c r="Q28" s="231"/>
      <c r="R28" s="232" t="s">
        <v>14</v>
      </c>
      <c r="S28" s="231"/>
      <c r="T28" s="232" t="s">
        <v>14</v>
      </c>
      <c r="U28" s="232"/>
      <c r="V28" s="229"/>
      <c r="W28" s="128"/>
      <c r="X28" s="105"/>
    </row>
    <row r="29" spans="1:24" s="129" customFormat="1" ht="40.25" customHeight="1" thickBot="1">
      <c r="A29" s="99"/>
      <c r="B29" s="212" t="s">
        <v>14</v>
      </c>
      <c r="C29" s="212" t="s">
        <v>14</v>
      </c>
      <c r="D29" s="228">
        <f t="shared" si="0"/>
        <v>0</v>
      </c>
      <c r="E29" s="228">
        <f t="shared" si="1"/>
        <v>0</v>
      </c>
      <c r="F29" s="228">
        <f t="shared" si="2"/>
        <v>0</v>
      </c>
      <c r="G29" s="231" t="s">
        <v>14</v>
      </c>
      <c r="H29" s="231"/>
      <c r="I29" s="230" t="s">
        <v>14</v>
      </c>
      <c r="J29" s="231"/>
      <c r="K29" s="153">
        <f t="shared" si="3"/>
        <v>0</v>
      </c>
      <c r="L29" s="231"/>
      <c r="M29" s="231"/>
      <c r="N29" s="231"/>
      <c r="O29" s="231"/>
      <c r="P29" s="232" t="s">
        <v>14</v>
      </c>
      <c r="Q29" s="231"/>
      <c r="R29" s="232" t="s">
        <v>14</v>
      </c>
      <c r="S29" s="231"/>
      <c r="T29" s="232" t="s">
        <v>14</v>
      </c>
      <c r="U29" s="232"/>
      <c r="V29" s="229"/>
      <c r="W29" s="128"/>
      <c r="X29" s="105"/>
    </row>
    <row r="30" spans="1:24" s="129" customFormat="1" ht="40.25" customHeight="1" thickBot="1">
      <c r="A30" s="99"/>
      <c r="B30" s="212" t="s">
        <v>14</v>
      </c>
      <c r="C30" s="212" t="s">
        <v>14</v>
      </c>
      <c r="D30" s="228">
        <f t="shared" si="0"/>
        <v>0</v>
      </c>
      <c r="E30" s="228">
        <f t="shared" si="1"/>
        <v>0</v>
      </c>
      <c r="F30" s="228">
        <f t="shared" si="2"/>
        <v>0</v>
      </c>
      <c r="G30" s="231" t="s">
        <v>14</v>
      </c>
      <c r="H30" s="231"/>
      <c r="I30" s="230" t="s">
        <v>14</v>
      </c>
      <c r="J30" s="231"/>
      <c r="K30" s="153">
        <f t="shared" si="3"/>
        <v>0</v>
      </c>
      <c r="L30" s="231"/>
      <c r="M30" s="231"/>
      <c r="N30" s="231"/>
      <c r="O30" s="231"/>
      <c r="P30" s="232" t="s">
        <v>14</v>
      </c>
      <c r="Q30" s="231"/>
      <c r="R30" s="232" t="s">
        <v>14</v>
      </c>
      <c r="S30" s="231"/>
      <c r="T30" s="232" t="s">
        <v>14</v>
      </c>
      <c r="U30" s="232"/>
      <c r="V30" s="229"/>
      <c r="W30" s="128"/>
      <c r="X30" s="105"/>
    </row>
    <row r="31" spans="1:24" s="129" customFormat="1" ht="40.25" customHeight="1" thickBot="1">
      <c r="A31" s="99"/>
      <c r="B31" s="212" t="s">
        <v>14</v>
      </c>
      <c r="C31" s="212" t="s">
        <v>14</v>
      </c>
      <c r="D31" s="228">
        <f t="shared" si="0"/>
        <v>0</v>
      </c>
      <c r="E31" s="228">
        <f t="shared" si="1"/>
        <v>0</v>
      </c>
      <c r="F31" s="228">
        <f t="shared" si="2"/>
        <v>0</v>
      </c>
      <c r="G31" s="231" t="s">
        <v>14</v>
      </c>
      <c r="H31" s="231"/>
      <c r="I31" s="230" t="s">
        <v>14</v>
      </c>
      <c r="J31" s="231"/>
      <c r="K31" s="153">
        <f t="shared" si="3"/>
        <v>0</v>
      </c>
      <c r="L31" s="231"/>
      <c r="M31" s="231"/>
      <c r="N31" s="231"/>
      <c r="O31" s="231"/>
      <c r="P31" s="232" t="s">
        <v>14</v>
      </c>
      <c r="Q31" s="231"/>
      <c r="R31" s="232" t="s">
        <v>14</v>
      </c>
      <c r="S31" s="231"/>
      <c r="T31" s="232" t="s">
        <v>14</v>
      </c>
      <c r="U31" s="232"/>
      <c r="V31" s="229"/>
      <c r="W31" s="128"/>
      <c r="X31" s="105"/>
    </row>
    <row r="32" spans="1:24" ht="15" customHeight="1">
      <c r="A32" s="78"/>
      <c r="B32" s="95"/>
      <c r="C32" s="95"/>
      <c r="D32" s="95"/>
      <c r="E32" s="95"/>
      <c r="F32" s="95"/>
      <c r="G32" s="95"/>
      <c r="H32" s="95"/>
      <c r="I32" s="95"/>
      <c r="J32" s="95"/>
      <c r="K32" s="95"/>
      <c r="L32" s="95"/>
      <c r="M32" s="95"/>
      <c r="N32" s="95"/>
      <c r="O32" s="95"/>
      <c r="P32" s="95"/>
      <c r="Q32" s="95"/>
      <c r="R32" s="95"/>
      <c r="S32" s="95"/>
      <c r="T32" s="95"/>
      <c r="U32" s="95"/>
      <c r="V32" s="95"/>
      <c r="W32" s="86"/>
    </row>
    <row r="35"/>
    <row r="36"/>
  </sheetData>
  <sheetProtection algorithmName="SHA-512" hashValue="v/+KUPEs7mZxA45QEu3S5OL0kSBuRGhUmGX9rLgtvyj8686t1YKz2vHboqhb8eObAYA1qDnUGcQ/1uk1P2FSiA==" saltValue="Bk3aSkGgreFjfmGIVN6QYg==" spinCount="100000" sheet="1" objects="1" scenarios="1"/>
  <conditionalFormatting sqref="A5:G32">
    <cfRule type="expression" dxfId="78" priority="6">
      <formula>$B$3="You do not need to fill in details on this form"</formula>
    </cfRule>
  </conditionalFormatting>
  <conditionalFormatting sqref="B4">
    <cfRule type="expression" dxfId="77" priority="13">
      <formula>$B$3="You do not need to fill in details on this form"</formula>
    </cfRule>
  </conditionalFormatting>
  <conditionalFormatting sqref="H8:Q31">
    <cfRule type="expression" dxfId="73" priority="19">
      <formula>$B$3="You do not need to fill in details on this form"</formula>
    </cfRule>
  </conditionalFormatting>
  <conditionalFormatting sqref="H6:U6">
    <cfRule type="expression" dxfId="72" priority="2">
      <formula>$B$3="You do not need to fill in details on this form"</formula>
    </cfRule>
  </conditionalFormatting>
  <conditionalFormatting sqref="I7:I31">
    <cfRule type="expression" dxfId="71" priority="8">
      <formula>$B$3="You do not need to fill in details on this form"</formula>
    </cfRule>
    <cfRule type="expression" dxfId="70" priority="9">
      <formula>OR($H7=0)</formula>
    </cfRule>
  </conditionalFormatting>
  <conditionalFormatting sqref="J7:Q7 H5:X5 W6:XFD6 H7 W7:X31 H32:X32">
    <cfRule type="expression" dxfId="69" priority="31">
      <formula>$B$3="You do not need to fill in details on this form"</formula>
    </cfRule>
  </conditionalFormatting>
  <conditionalFormatting sqref="P7:P31">
    <cfRule type="expression" dxfId="68" priority="18">
      <formula>$O7=0</formula>
    </cfRule>
  </conditionalFormatting>
  <conditionalFormatting sqref="R7:R31">
    <cfRule type="expression" dxfId="67" priority="22">
      <formula>$Q7=0</formula>
    </cfRule>
  </conditionalFormatting>
  <conditionalFormatting sqref="R7:S31">
    <cfRule type="expression" dxfId="66" priority="23">
      <formula>$B$3="You do not need to fill in details on this form"</formula>
    </cfRule>
  </conditionalFormatting>
  <conditionalFormatting sqref="T7:T31">
    <cfRule type="expression" dxfId="65" priority="20">
      <formula>$S7=0</formula>
    </cfRule>
  </conditionalFormatting>
  <conditionalFormatting sqref="T7:U31">
    <cfRule type="expression" dxfId="64" priority="21">
      <formula>$B$3="You do not need to fill in details on this form"</formula>
    </cfRule>
  </conditionalFormatting>
  <conditionalFormatting sqref="V6:V31">
    <cfRule type="expression" dxfId="63" priority="10">
      <formula>$B$3="You do not need to fill in details on this form"</formula>
    </cfRule>
  </conditionalFormatting>
  <dataValidations count="5">
    <dataValidation type="custom" allowBlank="1" showInputMessage="1" showErrorMessage="1" prompt="Enter quantity with up to 3 decimal places" sqref="Q7:Q31 S7:S31 L7:O31 V7:V31 H7:H31 J7:J31" xr:uid="{00000000-0002-0000-0500-000000000000}">
      <formula1>AND(ISNUMBER(H7),H7&gt;=0)</formula1>
    </dataValidation>
    <dataValidation type="list" showInputMessage="1" showErrorMessage="1" sqref="B7:B31" xr:uid="{00000000-0002-0000-0500-000001000000}">
      <formula1>R_Chemical_Group</formula1>
    </dataValidation>
    <dataValidation type="list" showInputMessage="1" showErrorMessage="1" sqref="C7:C31" xr:uid="{00000000-0002-0000-0500-000002000000}">
      <formula1>INDIRECT($B7)</formula1>
    </dataValidation>
    <dataValidation type="list" showInputMessage="1" showErrorMessage="1" sqref="P7:P31 R7:R31 T7:T31 I7:I31" xr:uid="{00000000-0002-0000-0500-000003000000}">
      <formula1>R_Countries</formula1>
    </dataValidation>
    <dataValidation type="list" allowBlank="1" showInputMessage="1" showErrorMessage="1" sqref="G7:G31" xr:uid="{A5068081-19E7-4C68-8257-B82E361B6FFF}">
      <formula1>yes_no_select</formula1>
    </dataValidation>
  </dataValidations>
  <hyperlinks>
    <hyperlink ref="K6" location="Glos_3C" display="3C - Amount you exported that you had bought from other UK businesses" xr:uid="{00000000-0004-0000-0500-000000000000}"/>
    <hyperlink ref="G6" location="Glos_non_HFC" display="If this is a non HFC singe substance, has this substance been included in a blend containing HFCs (if left blank it is assumed that the substance is within a blend)" xr:uid="{BE41CDC1-65BD-4343-AEDE-CB88A873BBB1}"/>
    <hyperlink ref="J6" location="Glos_3B" display="Glos_3B" xr:uid="{6A31D966-6DE4-4883-9117-94FD1114A82C}"/>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1" id="{CC5F572C-5B81-40C7-B057-297F6D890D5D}">
            <xm:f>B7='Reference Data'!$B$5</xm:f>
            <x14:dxf>
              <font>
                <color theme="0"/>
              </font>
            </x14:dxf>
          </x14:cfRule>
          <x14:cfRule type="expression" priority="4" id="{09A2DF40-0D1E-407A-BF2E-54AF2F92EC27}">
            <xm:f>$B7='Reference Data'!$E$5</xm:f>
            <x14:dxf>
              <font>
                <color theme="2"/>
              </font>
              <fill>
                <patternFill patternType="mediumGray"/>
              </fill>
            </x14:dxf>
          </x14:cfRule>
          <x14:cfRule type="expression" priority="5" stopIfTrue="1" id="{E72A3441-41D7-4659-9208-154DDADB7CA5}">
            <xm:f>$B7='Reference Data'!$C$5</xm:f>
            <x14:dxf>
              <font>
                <color theme="2"/>
              </font>
              <fill>
                <patternFill patternType="mediumGray">
                  <bgColor auto="1"/>
                </patternFill>
              </fill>
            </x14:dxf>
          </x14:cfRule>
          <xm:sqref>G7:G31</xm:sqref>
        </x14:conditionalFormatting>
      </x14:conditionalFormattings>
    </ext>
  </extLs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C000"/>
  </sheetPr>
  <dimension ref="A1:XEX36"/>
  <sheetViews>
    <sheetView topLeftCell="B1" workbookViewId="0">
      <selection activeCell="G6" sqref="G6"/>
    </sheetView>
  </sheetViews>
  <sheetFormatPr defaultColWidth="0" defaultRowHeight="14.5" zeroHeight="1"/>
  <cols>
    <col min="1" max="1" width="20.6328125" style="66" hidden="1" customWidth="1"/>
    <col min="2" max="3" width="47.6328125" style="66" customWidth="1"/>
    <col min="4" max="6" width="20.6328125" style="66" hidden="1" customWidth="1"/>
    <col min="7" max="19" width="20.6328125" style="66" customWidth="1"/>
    <col min="20" max="20" width="9.36328125" style="66" hidden="1" customWidth="1"/>
    <col min="21" max="16378" width="9.36328125" style="66" hidden="1"/>
    <col min="16379" max="16384" width="8" style="66" hidden="1"/>
  </cols>
  <sheetData>
    <row r="1" spans="1:19" s="76" customFormat="1" ht="45">
      <c r="A1" s="72"/>
      <c r="B1" s="73" t="s">
        <v>0</v>
      </c>
      <c r="C1" s="74"/>
      <c r="D1" s="75"/>
      <c r="E1" s="75"/>
      <c r="F1" s="75"/>
    </row>
    <row r="2" spans="1:19" ht="20.149999999999999" customHeight="1">
      <c r="A2" s="78"/>
      <c r="B2" s="180" t="s">
        <v>1192</v>
      </c>
      <c r="C2" s="80"/>
      <c r="D2" s="81"/>
      <c r="E2" s="81"/>
      <c r="F2" s="81"/>
      <c r="G2" s="82"/>
      <c r="H2" s="82"/>
      <c r="I2" s="82"/>
      <c r="J2" s="78"/>
      <c r="K2" s="78"/>
      <c r="L2" s="78"/>
      <c r="M2" s="78"/>
      <c r="N2" s="78"/>
      <c r="O2" s="78"/>
      <c r="P2" s="78"/>
      <c r="Q2" s="78"/>
      <c r="R2" s="78"/>
      <c r="S2" s="78"/>
    </row>
    <row r="3" spans="1:19" ht="15" customHeight="1">
      <c r="A3" s="78"/>
      <c r="B3" s="146" t="str">
        <f>IF(OR(Producer="yes",Importer="Yes"),"Please fill in details on this form","You do not need to fill in details on this form")</f>
        <v>You do not need to fill in details on this form</v>
      </c>
      <c r="C3" s="80"/>
      <c r="D3" s="81"/>
      <c r="E3" s="81"/>
      <c r="F3" s="81"/>
      <c r="G3" s="82"/>
      <c r="H3" s="82"/>
      <c r="I3" s="82"/>
      <c r="J3" s="78"/>
      <c r="K3" s="78"/>
      <c r="L3" s="78"/>
      <c r="M3" s="78"/>
      <c r="N3" s="78"/>
      <c r="O3" s="78"/>
      <c r="P3" s="78"/>
      <c r="Q3" s="78"/>
      <c r="R3" s="78"/>
      <c r="S3" s="78"/>
    </row>
    <row r="4" spans="1:19" ht="15" customHeight="1">
      <c r="A4" s="78"/>
      <c r="B4" s="144" t="s">
        <v>107</v>
      </c>
      <c r="C4" s="80"/>
      <c r="D4" s="81"/>
      <c r="E4" s="81"/>
      <c r="F4" s="81"/>
      <c r="G4" s="82"/>
      <c r="H4" s="82"/>
      <c r="I4" s="82"/>
      <c r="J4" s="78"/>
      <c r="K4" s="78"/>
      <c r="L4" s="78"/>
      <c r="M4" s="78"/>
      <c r="N4" s="78"/>
      <c r="O4" s="78"/>
      <c r="P4" s="78"/>
      <c r="Q4" s="78"/>
      <c r="R4" s="78"/>
      <c r="S4" s="78"/>
    </row>
    <row r="5" spans="1:19" ht="15" customHeight="1">
      <c r="A5" s="78"/>
      <c r="B5" s="144" t="s">
        <v>51</v>
      </c>
      <c r="C5" s="80"/>
      <c r="D5" s="81"/>
      <c r="E5" s="81"/>
      <c r="F5" s="81"/>
      <c r="G5" s="82"/>
      <c r="H5" s="82"/>
      <c r="I5" s="82"/>
      <c r="J5" s="78"/>
      <c r="K5" s="78"/>
      <c r="L5" s="78"/>
      <c r="M5" s="78"/>
      <c r="N5" s="78"/>
      <c r="O5" s="78"/>
      <c r="P5" s="78"/>
      <c r="Q5" s="78"/>
      <c r="R5" s="78"/>
      <c r="S5" s="78"/>
    </row>
    <row r="6" spans="1:19" ht="141.75" customHeight="1" thickBot="1">
      <c r="A6" s="85"/>
      <c r="B6" s="167" t="s">
        <v>52</v>
      </c>
      <c r="C6" s="167" t="s">
        <v>53</v>
      </c>
      <c r="D6" s="168" t="s">
        <v>54</v>
      </c>
      <c r="E6" s="168" t="s">
        <v>55</v>
      </c>
      <c r="F6" s="168" t="s">
        <v>56</v>
      </c>
      <c r="G6" s="189" t="s">
        <v>1183</v>
      </c>
      <c r="H6" s="189" t="s">
        <v>108</v>
      </c>
      <c r="I6" s="189" t="s">
        <v>109</v>
      </c>
      <c r="J6" s="189" t="s">
        <v>110</v>
      </c>
      <c r="K6" s="189" t="s">
        <v>111</v>
      </c>
      <c r="L6" s="189" t="s">
        <v>112</v>
      </c>
      <c r="M6" s="189" t="s">
        <v>113</v>
      </c>
      <c r="N6" s="189" t="s">
        <v>114</v>
      </c>
      <c r="O6" s="189" t="s">
        <v>115</v>
      </c>
      <c r="P6" s="189" t="s">
        <v>116</v>
      </c>
      <c r="Q6" s="189" t="s">
        <v>117</v>
      </c>
      <c r="R6" s="167" t="s">
        <v>118</v>
      </c>
      <c r="S6" s="167" t="s">
        <v>119</v>
      </c>
    </row>
    <row r="7" spans="1:19" s="122"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233" t="s">
        <v>14</v>
      </c>
      <c r="H7" s="233"/>
      <c r="I7" s="233"/>
      <c r="J7" s="233"/>
      <c r="K7" s="154">
        <f>I7-J7</f>
        <v>0</v>
      </c>
      <c r="L7" s="154">
        <f>H7-I7</f>
        <v>0</v>
      </c>
      <c r="M7" s="233"/>
      <c r="N7" s="233"/>
      <c r="O7" s="233"/>
      <c r="P7" s="154">
        <f>N7-O7</f>
        <v>0</v>
      </c>
      <c r="Q7" s="154">
        <f>M7-N7</f>
        <v>0</v>
      </c>
      <c r="R7" s="233"/>
      <c r="S7" s="233"/>
    </row>
    <row r="8" spans="1:19" s="122" customFormat="1" ht="40.25" customHeight="1" thickBot="1">
      <c r="A8" s="85"/>
      <c r="B8" s="212" t="s">
        <v>14</v>
      </c>
      <c r="C8" s="212" t="s">
        <v>14</v>
      </c>
      <c r="D8" s="228">
        <f t="shared" si="0"/>
        <v>0</v>
      </c>
      <c r="E8" s="228">
        <f t="shared" si="1"/>
        <v>0</v>
      </c>
      <c r="F8" s="228">
        <f t="shared" si="2"/>
        <v>0</v>
      </c>
      <c r="G8" s="233" t="s">
        <v>14</v>
      </c>
      <c r="H8" s="233"/>
      <c r="I8" s="233"/>
      <c r="J8" s="233"/>
      <c r="K8" s="154">
        <f t="shared" ref="K8:K31" si="3">I8-J8</f>
        <v>0</v>
      </c>
      <c r="L8" s="154">
        <f t="shared" ref="L8:L31" si="4">H8-I8</f>
        <v>0</v>
      </c>
      <c r="M8" s="233"/>
      <c r="N8" s="233"/>
      <c r="O8" s="233"/>
      <c r="P8" s="154">
        <f t="shared" ref="P8:P31" si="5">N8-O8</f>
        <v>0</v>
      </c>
      <c r="Q8" s="154">
        <f t="shared" ref="Q8:Q31" si="6">M8-N8</f>
        <v>0</v>
      </c>
      <c r="R8" s="233"/>
      <c r="S8" s="233"/>
    </row>
    <row r="9" spans="1:19" s="122" customFormat="1" ht="40.25" customHeight="1" thickBot="1">
      <c r="A9" s="85"/>
      <c r="B9" s="212" t="s">
        <v>14</v>
      </c>
      <c r="C9" s="212" t="s">
        <v>14</v>
      </c>
      <c r="D9" s="228">
        <f t="shared" si="0"/>
        <v>0</v>
      </c>
      <c r="E9" s="228">
        <f t="shared" si="1"/>
        <v>0</v>
      </c>
      <c r="F9" s="228">
        <f t="shared" si="2"/>
        <v>0</v>
      </c>
      <c r="G9" s="233" t="s">
        <v>14</v>
      </c>
      <c r="H9" s="233"/>
      <c r="I9" s="233"/>
      <c r="J9" s="233"/>
      <c r="K9" s="154">
        <f t="shared" si="3"/>
        <v>0</v>
      </c>
      <c r="L9" s="154">
        <f t="shared" si="4"/>
        <v>0</v>
      </c>
      <c r="M9" s="233"/>
      <c r="N9" s="233"/>
      <c r="O9" s="233"/>
      <c r="P9" s="154">
        <f t="shared" si="5"/>
        <v>0</v>
      </c>
      <c r="Q9" s="154">
        <f t="shared" si="6"/>
        <v>0</v>
      </c>
      <c r="R9" s="233"/>
      <c r="S9" s="233"/>
    </row>
    <row r="10" spans="1:19" s="122" customFormat="1" ht="40.25" customHeight="1" thickBot="1">
      <c r="A10" s="85"/>
      <c r="B10" s="212" t="s">
        <v>14</v>
      </c>
      <c r="C10" s="212" t="s">
        <v>14</v>
      </c>
      <c r="D10" s="228">
        <f t="shared" si="0"/>
        <v>0</v>
      </c>
      <c r="E10" s="228">
        <f t="shared" si="1"/>
        <v>0</v>
      </c>
      <c r="F10" s="228">
        <f t="shared" si="2"/>
        <v>0</v>
      </c>
      <c r="G10" s="233" t="s">
        <v>14</v>
      </c>
      <c r="H10" s="233"/>
      <c r="I10" s="233"/>
      <c r="J10" s="233"/>
      <c r="K10" s="154">
        <f t="shared" si="3"/>
        <v>0</v>
      </c>
      <c r="L10" s="154">
        <f t="shared" si="4"/>
        <v>0</v>
      </c>
      <c r="M10" s="233"/>
      <c r="N10" s="233"/>
      <c r="O10" s="233"/>
      <c r="P10" s="154">
        <f t="shared" si="5"/>
        <v>0</v>
      </c>
      <c r="Q10" s="154">
        <f t="shared" si="6"/>
        <v>0</v>
      </c>
      <c r="R10" s="233"/>
      <c r="S10" s="233"/>
    </row>
    <row r="11" spans="1:19" s="122" customFormat="1" ht="40.25" customHeight="1" thickBot="1">
      <c r="A11" s="85"/>
      <c r="B11" s="212" t="s">
        <v>14</v>
      </c>
      <c r="C11" s="212" t="s">
        <v>14</v>
      </c>
      <c r="D11" s="228">
        <f t="shared" si="0"/>
        <v>0</v>
      </c>
      <c r="E11" s="228">
        <f t="shared" si="1"/>
        <v>0</v>
      </c>
      <c r="F11" s="228">
        <f t="shared" si="2"/>
        <v>0</v>
      </c>
      <c r="G11" s="233" t="s">
        <v>14</v>
      </c>
      <c r="H11" s="233"/>
      <c r="I11" s="233"/>
      <c r="J11" s="233"/>
      <c r="K11" s="154">
        <f t="shared" si="3"/>
        <v>0</v>
      </c>
      <c r="L11" s="154">
        <f t="shared" si="4"/>
        <v>0</v>
      </c>
      <c r="M11" s="233"/>
      <c r="N11" s="233"/>
      <c r="O11" s="233"/>
      <c r="P11" s="154">
        <f t="shared" si="5"/>
        <v>0</v>
      </c>
      <c r="Q11" s="154">
        <f t="shared" si="6"/>
        <v>0</v>
      </c>
      <c r="R11" s="233"/>
      <c r="S11" s="233"/>
    </row>
    <row r="12" spans="1:19" s="122" customFormat="1" ht="40.25" customHeight="1" thickBot="1">
      <c r="A12" s="85"/>
      <c r="B12" s="212" t="s">
        <v>14</v>
      </c>
      <c r="C12" s="212" t="s">
        <v>14</v>
      </c>
      <c r="D12" s="228">
        <f t="shared" si="0"/>
        <v>0</v>
      </c>
      <c r="E12" s="228">
        <f t="shared" si="1"/>
        <v>0</v>
      </c>
      <c r="F12" s="228">
        <f t="shared" si="2"/>
        <v>0</v>
      </c>
      <c r="G12" s="233" t="s">
        <v>14</v>
      </c>
      <c r="H12" s="233"/>
      <c r="I12" s="233"/>
      <c r="J12" s="233"/>
      <c r="K12" s="154">
        <f t="shared" si="3"/>
        <v>0</v>
      </c>
      <c r="L12" s="154">
        <f t="shared" si="4"/>
        <v>0</v>
      </c>
      <c r="M12" s="233"/>
      <c r="N12" s="233"/>
      <c r="O12" s="233"/>
      <c r="P12" s="154">
        <f t="shared" si="5"/>
        <v>0</v>
      </c>
      <c r="Q12" s="154">
        <f t="shared" si="6"/>
        <v>0</v>
      </c>
      <c r="R12" s="233"/>
      <c r="S12" s="233"/>
    </row>
    <row r="13" spans="1:19" s="122" customFormat="1" ht="40.25" customHeight="1" thickBot="1">
      <c r="A13" s="85"/>
      <c r="B13" s="212" t="s">
        <v>14</v>
      </c>
      <c r="C13" s="212" t="s">
        <v>14</v>
      </c>
      <c r="D13" s="228">
        <f t="shared" si="0"/>
        <v>0</v>
      </c>
      <c r="E13" s="228">
        <f t="shared" si="1"/>
        <v>0</v>
      </c>
      <c r="F13" s="228">
        <f t="shared" si="2"/>
        <v>0</v>
      </c>
      <c r="G13" s="233" t="s">
        <v>14</v>
      </c>
      <c r="H13" s="233"/>
      <c r="I13" s="233"/>
      <c r="J13" s="233"/>
      <c r="K13" s="154">
        <f t="shared" si="3"/>
        <v>0</v>
      </c>
      <c r="L13" s="154">
        <f t="shared" si="4"/>
        <v>0</v>
      </c>
      <c r="M13" s="233"/>
      <c r="N13" s="233"/>
      <c r="O13" s="233"/>
      <c r="P13" s="154">
        <f t="shared" si="5"/>
        <v>0</v>
      </c>
      <c r="Q13" s="154">
        <f t="shared" si="6"/>
        <v>0</v>
      </c>
      <c r="R13" s="233"/>
      <c r="S13" s="233"/>
    </row>
    <row r="14" spans="1:19" s="122" customFormat="1" ht="40.25" customHeight="1" thickBot="1">
      <c r="A14" s="85"/>
      <c r="B14" s="212" t="s">
        <v>14</v>
      </c>
      <c r="C14" s="212" t="s">
        <v>14</v>
      </c>
      <c r="D14" s="228">
        <f t="shared" si="0"/>
        <v>0</v>
      </c>
      <c r="E14" s="228">
        <f t="shared" si="1"/>
        <v>0</v>
      </c>
      <c r="F14" s="228">
        <f t="shared" si="2"/>
        <v>0</v>
      </c>
      <c r="G14" s="233" t="s">
        <v>14</v>
      </c>
      <c r="H14" s="233"/>
      <c r="I14" s="233"/>
      <c r="J14" s="233"/>
      <c r="K14" s="154">
        <f t="shared" si="3"/>
        <v>0</v>
      </c>
      <c r="L14" s="154">
        <f t="shared" si="4"/>
        <v>0</v>
      </c>
      <c r="M14" s="233"/>
      <c r="N14" s="233"/>
      <c r="O14" s="233"/>
      <c r="P14" s="154">
        <f t="shared" si="5"/>
        <v>0</v>
      </c>
      <c r="Q14" s="154">
        <f t="shared" si="6"/>
        <v>0</v>
      </c>
      <c r="R14" s="233"/>
      <c r="S14" s="233"/>
    </row>
    <row r="15" spans="1:19" s="122" customFormat="1" ht="40.25" customHeight="1" thickBot="1">
      <c r="A15" s="85"/>
      <c r="B15" s="212" t="s">
        <v>14</v>
      </c>
      <c r="C15" s="212" t="s">
        <v>14</v>
      </c>
      <c r="D15" s="228">
        <f t="shared" si="0"/>
        <v>0</v>
      </c>
      <c r="E15" s="228">
        <f t="shared" si="1"/>
        <v>0</v>
      </c>
      <c r="F15" s="228">
        <f t="shared" si="2"/>
        <v>0</v>
      </c>
      <c r="G15" s="233" t="s">
        <v>14</v>
      </c>
      <c r="H15" s="233"/>
      <c r="I15" s="233"/>
      <c r="J15" s="233"/>
      <c r="K15" s="154">
        <f t="shared" si="3"/>
        <v>0</v>
      </c>
      <c r="L15" s="154">
        <f t="shared" si="4"/>
        <v>0</v>
      </c>
      <c r="M15" s="233"/>
      <c r="N15" s="233"/>
      <c r="O15" s="233"/>
      <c r="P15" s="154">
        <f t="shared" si="5"/>
        <v>0</v>
      </c>
      <c r="Q15" s="154">
        <f t="shared" si="6"/>
        <v>0</v>
      </c>
      <c r="R15" s="233"/>
      <c r="S15" s="233"/>
    </row>
    <row r="16" spans="1:19" s="122" customFormat="1" ht="40.25" customHeight="1" thickBot="1">
      <c r="A16" s="85"/>
      <c r="B16" s="212" t="s">
        <v>14</v>
      </c>
      <c r="C16" s="212" t="s">
        <v>14</v>
      </c>
      <c r="D16" s="228">
        <f t="shared" si="0"/>
        <v>0</v>
      </c>
      <c r="E16" s="228">
        <f t="shared" si="1"/>
        <v>0</v>
      </c>
      <c r="F16" s="228">
        <f t="shared" si="2"/>
        <v>0</v>
      </c>
      <c r="G16" s="233" t="s">
        <v>14</v>
      </c>
      <c r="H16" s="233"/>
      <c r="I16" s="233"/>
      <c r="J16" s="233"/>
      <c r="K16" s="154">
        <f t="shared" si="3"/>
        <v>0</v>
      </c>
      <c r="L16" s="154">
        <f t="shared" si="4"/>
        <v>0</v>
      </c>
      <c r="M16" s="233"/>
      <c r="N16" s="233"/>
      <c r="O16" s="233"/>
      <c r="P16" s="154">
        <f t="shared" si="5"/>
        <v>0</v>
      </c>
      <c r="Q16" s="154">
        <f t="shared" si="6"/>
        <v>0</v>
      </c>
      <c r="R16" s="233"/>
      <c r="S16" s="233"/>
    </row>
    <row r="17" spans="1:19" s="122" customFormat="1" ht="40.25" customHeight="1" thickBot="1">
      <c r="A17" s="85"/>
      <c r="B17" s="212" t="s">
        <v>14</v>
      </c>
      <c r="C17" s="212" t="s">
        <v>14</v>
      </c>
      <c r="D17" s="228">
        <f t="shared" si="0"/>
        <v>0</v>
      </c>
      <c r="E17" s="228">
        <f t="shared" si="1"/>
        <v>0</v>
      </c>
      <c r="F17" s="228">
        <f t="shared" si="2"/>
        <v>0</v>
      </c>
      <c r="G17" s="233" t="s">
        <v>14</v>
      </c>
      <c r="H17" s="233"/>
      <c r="I17" s="233"/>
      <c r="J17" s="233"/>
      <c r="K17" s="154">
        <f t="shared" si="3"/>
        <v>0</v>
      </c>
      <c r="L17" s="154">
        <f t="shared" si="4"/>
        <v>0</v>
      </c>
      <c r="M17" s="233"/>
      <c r="N17" s="233"/>
      <c r="O17" s="233"/>
      <c r="P17" s="154">
        <f t="shared" si="5"/>
        <v>0</v>
      </c>
      <c r="Q17" s="154">
        <f t="shared" si="6"/>
        <v>0</v>
      </c>
      <c r="R17" s="233"/>
      <c r="S17" s="233"/>
    </row>
    <row r="18" spans="1:19" s="122" customFormat="1" ht="40.25" customHeight="1" thickBot="1">
      <c r="A18" s="85"/>
      <c r="B18" s="212" t="s">
        <v>14</v>
      </c>
      <c r="C18" s="212" t="s">
        <v>14</v>
      </c>
      <c r="D18" s="228">
        <f t="shared" si="0"/>
        <v>0</v>
      </c>
      <c r="E18" s="228">
        <f t="shared" si="1"/>
        <v>0</v>
      </c>
      <c r="F18" s="228">
        <f t="shared" si="2"/>
        <v>0</v>
      </c>
      <c r="G18" s="233" t="s">
        <v>14</v>
      </c>
      <c r="H18" s="233"/>
      <c r="I18" s="233"/>
      <c r="J18" s="233"/>
      <c r="K18" s="154">
        <f t="shared" si="3"/>
        <v>0</v>
      </c>
      <c r="L18" s="154">
        <f t="shared" si="4"/>
        <v>0</v>
      </c>
      <c r="M18" s="233"/>
      <c r="N18" s="233"/>
      <c r="O18" s="233"/>
      <c r="P18" s="154">
        <f t="shared" si="5"/>
        <v>0</v>
      </c>
      <c r="Q18" s="154">
        <f t="shared" si="6"/>
        <v>0</v>
      </c>
      <c r="R18" s="233"/>
      <c r="S18" s="233"/>
    </row>
    <row r="19" spans="1:19" s="122" customFormat="1" ht="40.25" customHeight="1" thickBot="1">
      <c r="A19" s="85"/>
      <c r="B19" s="212" t="s">
        <v>14</v>
      </c>
      <c r="C19" s="212" t="s">
        <v>14</v>
      </c>
      <c r="D19" s="228">
        <f t="shared" si="0"/>
        <v>0</v>
      </c>
      <c r="E19" s="228">
        <f t="shared" si="1"/>
        <v>0</v>
      </c>
      <c r="F19" s="228">
        <f t="shared" si="2"/>
        <v>0</v>
      </c>
      <c r="G19" s="233" t="s">
        <v>14</v>
      </c>
      <c r="H19" s="233"/>
      <c r="I19" s="233"/>
      <c r="J19" s="233"/>
      <c r="K19" s="154">
        <f t="shared" si="3"/>
        <v>0</v>
      </c>
      <c r="L19" s="154">
        <f t="shared" si="4"/>
        <v>0</v>
      </c>
      <c r="M19" s="233"/>
      <c r="N19" s="233"/>
      <c r="O19" s="233"/>
      <c r="P19" s="154">
        <f t="shared" si="5"/>
        <v>0</v>
      </c>
      <c r="Q19" s="154">
        <f t="shared" si="6"/>
        <v>0</v>
      </c>
      <c r="R19" s="233"/>
      <c r="S19" s="233"/>
    </row>
    <row r="20" spans="1:19" s="122" customFormat="1" ht="40.25" customHeight="1" thickBot="1">
      <c r="A20" s="85"/>
      <c r="B20" s="212" t="s">
        <v>14</v>
      </c>
      <c r="C20" s="212" t="s">
        <v>14</v>
      </c>
      <c r="D20" s="228">
        <f t="shared" si="0"/>
        <v>0</v>
      </c>
      <c r="E20" s="228">
        <f t="shared" si="1"/>
        <v>0</v>
      </c>
      <c r="F20" s="228">
        <f t="shared" si="2"/>
        <v>0</v>
      </c>
      <c r="G20" s="233" t="s">
        <v>14</v>
      </c>
      <c r="H20" s="233"/>
      <c r="I20" s="233"/>
      <c r="J20" s="233"/>
      <c r="K20" s="154">
        <f t="shared" si="3"/>
        <v>0</v>
      </c>
      <c r="L20" s="154">
        <f t="shared" si="4"/>
        <v>0</v>
      </c>
      <c r="M20" s="233"/>
      <c r="N20" s="233"/>
      <c r="O20" s="233"/>
      <c r="P20" s="154">
        <f t="shared" si="5"/>
        <v>0</v>
      </c>
      <c r="Q20" s="154">
        <f t="shared" si="6"/>
        <v>0</v>
      </c>
      <c r="R20" s="233"/>
      <c r="S20" s="233"/>
    </row>
    <row r="21" spans="1:19" s="122" customFormat="1" ht="40.25" customHeight="1" thickBot="1">
      <c r="A21" s="85"/>
      <c r="B21" s="212" t="s">
        <v>14</v>
      </c>
      <c r="C21" s="212" t="s">
        <v>14</v>
      </c>
      <c r="D21" s="228">
        <f t="shared" si="0"/>
        <v>0</v>
      </c>
      <c r="E21" s="228">
        <f t="shared" si="1"/>
        <v>0</v>
      </c>
      <c r="F21" s="228">
        <f t="shared" si="2"/>
        <v>0</v>
      </c>
      <c r="G21" s="233" t="s">
        <v>14</v>
      </c>
      <c r="H21" s="233"/>
      <c r="I21" s="233"/>
      <c r="J21" s="233"/>
      <c r="K21" s="154">
        <f t="shared" si="3"/>
        <v>0</v>
      </c>
      <c r="L21" s="154">
        <f t="shared" si="4"/>
        <v>0</v>
      </c>
      <c r="M21" s="233"/>
      <c r="N21" s="233"/>
      <c r="O21" s="233"/>
      <c r="P21" s="154">
        <f t="shared" si="5"/>
        <v>0</v>
      </c>
      <c r="Q21" s="154">
        <f t="shared" si="6"/>
        <v>0</v>
      </c>
      <c r="R21" s="233"/>
      <c r="S21" s="233"/>
    </row>
    <row r="22" spans="1:19" s="122" customFormat="1" ht="40.25" customHeight="1" thickBot="1">
      <c r="A22" s="85"/>
      <c r="B22" s="212" t="s">
        <v>14</v>
      </c>
      <c r="C22" s="212" t="s">
        <v>14</v>
      </c>
      <c r="D22" s="228">
        <f t="shared" si="0"/>
        <v>0</v>
      </c>
      <c r="E22" s="228">
        <f t="shared" si="1"/>
        <v>0</v>
      </c>
      <c r="F22" s="228">
        <f t="shared" si="2"/>
        <v>0</v>
      </c>
      <c r="G22" s="233" t="s">
        <v>14</v>
      </c>
      <c r="H22" s="233"/>
      <c r="I22" s="233"/>
      <c r="J22" s="233"/>
      <c r="K22" s="154">
        <f t="shared" si="3"/>
        <v>0</v>
      </c>
      <c r="L22" s="154">
        <f t="shared" si="4"/>
        <v>0</v>
      </c>
      <c r="M22" s="233"/>
      <c r="N22" s="233"/>
      <c r="O22" s="233"/>
      <c r="P22" s="154">
        <f t="shared" si="5"/>
        <v>0</v>
      </c>
      <c r="Q22" s="154">
        <f t="shared" si="6"/>
        <v>0</v>
      </c>
      <c r="R22" s="233"/>
      <c r="S22" s="233"/>
    </row>
    <row r="23" spans="1:19" s="122" customFormat="1" ht="40.25" customHeight="1" thickBot="1">
      <c r="A23" s="85"/>
      <c r="B23" s="212" t="s">
        <v>14</v>
      </c>
      <c r="C23" s="212" t="s">
        <v>14</v>
      </c>
      <c r="D23" s="228">
        <f t="shared" si="0"/>
        <v>0</v>
      </c>
      <c r="E23" s="228">
        <f t="shared" si="1"/>
        <v>0</v>
      </c>
      <c r="F23" s="228">
        <f t="shared" si="2"/>
        <v>0</v>
      </c>
      <c r="G23" s="233" t="s">
        <v>14</v>
      </c>
      <c r="H23" s="233"/>
      <c r="I23" s="233"/>
      <c r="J23" s="233"/>
      <c r="K23" s="154">
        <f t="shared" si="3"/>
        <v>0</v>
      </c>
      <c r="L23" s="154">
        <f t="shared" si="4"/>
        <v>0</v>
      </c>
      <c r="M23" s="233"/>
      <c r="N23" s="233"/>
      <c r="O23" s="233"/>
      <c r="P23" s="154">
        <f t="shared" si="5"/>
        <v>0</v>
      </c>
      <c r="Q23" s="154">
        <f t="shared" si="6"/>
        <v>0</v>
      </c>
      <c r="R23" s="233"/>
      <c r="S23" s="233"/>
    </row>
    <row r="24" spans="1:19" s="122" customFormat="1" ht="40.25" customHeight="1" thickBot="1">
      <c r="A24" s="85"/>
      <c r="B24" s="212" t="s">
        <v>14</v>
      </c>
      <c r="C24" s="212" t="s">
        <v>14</v>
      </c>
      <c r="D24" s="228">
        <f t="shared" si="0"/>
        <v>0</v>
      </c>
      <c r="E24" s="228">
        <f t="shared" si="1"/>
        <v>0</v>
      </c>
      <c r="F24" s="228">
        <f t="shared" si="2"/>
        <v>0</v>
      </c>
      <c r="G24" s="233" t="s">
        <v>14</v>
      </c>
      <c r="H24" s="233"/>
      <c r="I24" s="233"/>
      <c r="J24" s="233"/>
      <c r="K24" s="154">
        <f t="shared" si="3"/>
        <v>0</v>
      </c>
      <c r="L24" s="154">
        <f t="shared" si="4"/>
        <v>0</v>
      </c>
      <c r="M24" s="233"/>
      <c r="N24" s="233"/>
      <c r="O24" s="233"/>
      <c r="P24" s="154">
        <f t="shared" si="5"/>
        <v>0</v>
      </c>
      <c r="Q24" s="154">
        <f t="shared" si="6"/>
        <v>0</v>
      </c>
      <c r="R24" s="233"/>
      <c r="S24" s="233"/>
    </row>
    <row r="25" spans="1:19" s="122" customFormat="1" ht="40.25" customHeight="1" thickBot="1">
      <c r="A25" s="85"/>
      <c r="B25" s="212" t="s">
        <v>14</v>
      </c>
      <c r="C25" s="212" t="s">
        <v>14</v>
      </c>
      <c r="D25" s="228">
        <f t="shared" si="0"/>
        <v>0</v>
      </c>
      <c r="E25" s="228">
        <f t="shared" si="1"/>
        <v>0</v>
      </c>
      <c r="F25" s="228">
        <f t="shared" si="2"/>
        <v>0</v>
      </c>
      <c r="G25" s="233" t="s">
        <v>14</v>
      </c>
      <c r="H25" s="233"/>
      <c r="I25" s="233"/>
      <c r="J25" s="233"/>
      <c r="K25" s="154">
        <f t="shared" si="3"/>
        <v>0</v>
      </c>
      <c r="L25" s="154">
        <f t="shared" si="4"/>
        <v>0</v>
      </c>
      <c r="M25" s="233"/>
      <c r="N25" s="233"/>
      <c r="O25" s="233"/>
      <c r="P25" s="154">
        <f t="shared" si="5"/>
        <v>0</v>
      </c>
      <c r="Q25" s="154">
        <f t="shared" si="6"/>
        <v>0</v>
      </c>
      <c r="R25" s="233"/>
      <c r="S25" s="233"/>
    </row>
    <row r="26" spans="1:19" s="122" customFormat="1" ht="40.25" customHeight="1" thickBot="1">
      <c r="A26" s="85"/>
      <c r="B26" s="212" t="s">
        <v>14</v>
      </c>
      <c r="C26" s="212" t="s">
        <v>14</v>
      </c>
      <c r="D26" s="228">
        <f t="shared" si="0"/>
        <v>0</v>
      </c>
      <c r="E26" s="228">
        <f t="shared" si="1"/>
        <v>0</v>
      </c>
      <c r="F26" s="228">
        <f t="shared" si="2"/>
        <v>0</v>
      </c>
      <c r="G26" s="233" t="s">
        <v>14</v>
      </c>
      <c r="H26" s="233"/>
      <c r="I26" s="233"/>
      <c r="J26" s="233"/>
      <c r="K26" s="154">
        <f t="shared" si="3"/>
        <v>0</v>
      </c>
      <c r="L26" s="154">
        <f t="shared" si="4"/>
        <v>0</v>
      </c>
      <c r="M26" s="233"/>
      <c r="N26" s="233"/>
      <c r="O26" s="233"/>
      <c r="P26" s="154">
        <f t="shared" si="5"/>
        <v>0</v>
      </c>
      <c r="Q26" s="154">
        <f t="shared" si="6"/>
        <v>0</v>
      </c>
      <c r="R26" s="233"/>
      <c r="S26" s="233"/>
    </row>
    <row r="27" spans="1:19" s="122" customFormat="1" ht="40.25" customHeight="1" thickBot="1">
      <c r="A27" s="85"/>
      <c r="B27" s="212" t="s">
        <v>14</v>
      </c>
      <c r="C27" s="212" t="s">
        <v>14</v>
      </c>
      <c r="D27" s="228">
        <f t="shared" si="0"/>
        <v>0</v>
      </c>
      <c r="E27" s="228">
        <f t="shared" si="1"/>
        <v>0</v>
      </c>
      <c r="F27" s="228">
        <f t="shared" si="2"/>
        <v>0</v>
      </c>
      <c r="G27" s="233" t="s">
        <v>14</v>
      </c>
      <c r="H27" s="233"/>
      <c r="I27" s="233"/>
      <c r="J27" s="233"/>
      <c r="K27" s="154">
        <f t="shared" si="3"/>
        <v>0</v>
      </c>
      <c r="L27" s="154">
        <f t="shared" si="4"/>
        <v>0</v>
      </c>
      <c r="M27" s="233"/>
      <c r="N27" s="233"/>
      <c r="O27" s="233"/>
      <c r="P27" s="154">
        <f t="shared" si="5"/>
        <v>0</v>
      </c>
      <c r="Q27" s="154">
        <f t="shared" si="6"/>
        <v>0</v>
      </c>
      <c r="R27" s="233"/>
      <c r="S27" s="233"/>
    </row>
    <row r="28" spans="1:19" s="122" customFormat="1" ht="40.25" customHeight="1" thickBot="1">
      <c r="A28" s="85"/>
      <c r="B28" s="212" t="s">
        <v>14</v>
      </c>
      <c r="C28" s="212" t="s">
        <v>14</v>
      </c>
      <c r="D28" s="228">
        <f t="shared" si="0"/>
        <v>0</v>
      </c>
      <c r="E28" s="228">
        <f t="shared" si="1"/>
        <v>0</v>
      </c>
      <c r="F28" s="228">
        <f t="shared" si="2"/>
        <v>0</v>
      </c>
      <c r="G28" s="233" t="s">
        <v>14</v>
      </c>
      <c r="H28" s="233"/>
      <c r="I28" s="233"/>
      <c r="J28" s="233"/>
      <c r="K28" s="154">
        <f t="shared" si="3"/>
        <v>0</v>
      </c>
      <c r="L28" s="154">
        <f t="shared" si="4"/>
        <v>0</v>
      </c>
      <c r="M28" s="233"/>
      <c r="N28" s="233"/>
      <c r="O28" s="233"/>
      <c r="P28" s="154">
        <f t="shared" si="5"/>
        <v>0</v>
      </c>
      <c r="Q28" s="154">
        <f t="shared" si="6"/>
        <v>0</v>
      </c>
      <c r="R28" s="233"/>
      <c r="S28" s="233"/>
    </row>
    <row r="29" spans="1:19" s="122" customFormat="1" ht="40.25" customHeight="1" thickBot="1">
      <c r="A29" s="85"/>
      <c r="B29" s="212" t="s">
        <v>14</v>
      </c>
      <c r="C29" s="212" t="s">
        <v>14</v>
      </c>
      <c r="D29" s="228">
        <f t="shared" si="0"/>
        <v>0</v>
      </c>
      <c r="E29" s="228">
        <f t="shared" si="1"/>
        <v>0</v>
      </c>
      <c r="F29" s="228">
        <f t="shared" si="2"/>
        <v>0</v>
      </c>
      <c r="G29" s="233" t="s">
        <v>14</v>
      </c>
      <c r="H29" s="233"/>
      <c r="I29" s="233"/>
      <c r="J29" s="233"/>
      <c r="K29" s="154">
        <f t="shared" si="3"/>
        <v>0</v>
      </c>
      <c r="L29" s="154">
        <f t="shared" si="4"/>
        <v>0</v>
      </c>
      <c r="M29" s="233"/>
      <c r="N29" s="233"/>
      <c r="O29" s="233"/>
      <c r="P29" s="154">
        <f t="shared" si="5"/>
        <v>0</v>
      </c>
      <c r="Q29" s="154">
        <f t="shared" si="6"/>
        <v>0</v>
      </c>
      <c r="R29" s="233"/>
      <c r="S29" s="233"/>
    </row>
    <row r="30" spans="1:19" s="122" customFormat="1" ht="40.25" customHeight="1" thickBot="1">
      <c r="A30" s="85"/>
      <c r="B30" s="212" t="s">
        <v>14</v>
      </c>
      <c r="C30" s="212" t="s">
        <v>14</v>
      </c>
      <c r="D30" s="228">
        <f t="shared" si="0"/>
        <v>0</v>
      </c>
      <c r="E30" s="228">
        <f t="shared" si="1"/>
        <v>0</v>
      </c>
      <c r="F30" s="228">
        <f t="shared" si="2"/>
        <v>0</v>
      </c>
      <c r="G30" s="233" t="s">
        <v>14</v>
      </c>
      <c r="H30" s="233"/>
      <c r="I30" s="233"/>
      <c r="J30" s="233"/>
      <c r="K30" s="154">
        <f t="shared" si="3"/>
        <v>0</v>
      </c>
      <c r="L30" s="154">
        <f t="shared" si="4"/>
        <v>0</v>
      </c>
      <c r="M30" s="233"/>
      <c r="N30" s="233"/>
      <c r="O30" s="233"/>
      <c r="P30" s="154">
        <f t="shared" si="5"/>
        <v>0</v>
      </c>
      <c r="Q30" s="154">
        <f t="shared" si="6"/>
        <v>0</v>
      </c>
      <c r="R30" s="233"/>
      <c r="S30" s="233"/>
    </row>
    <row r="31" spans="1:19" s="122" customFormat="1" ht="40.25" customHeight="1" thickBot="1">
      <c r="A31" s="85"/>
      <c r="B31" s="212" t="s">
        <v>14</v>
      </c>
      <c r="C31" s="212" t="s">
        <v>14</v>
      </c>
      <c r="D31" s="228">
        <f t="shared" si="0"/>
        <v>0</v>
      </c>
      <c r="E31" s="228">
        <f t="shared" si="1"/>
        <v>0</v>
      </c>
      <c r="F31" s="228">
        <f t="shared" si="2"/>
        <v>0</v>
      </c>
      <c r="G31" s="233" t="s">
        <v>14</v>
      </c>
      <c r="H31" s="233"/>
      <c r="I31" s="233"/>
      <c r="J31" s="233"/>
      <c r="K31" s="154">
        <f t="shared" si="3"/>
        <v>0</v>
      </c>
      <c r="L31" s="154">
        <f t="shared" si="4"/>
        <v>0</v>
      </c>
      <c r="M31" s="233"/>
      <c r="N31" s="233"/>
      <c r="O31" s="233"/>
      <c r="P31" s="154">
        <f t="shared" si="5"/>
        <v>0</v>
      </c>
      <c r="Q31" s="154">
        <f t="shared" si="6"/>
        <v>0</v>
      </c>
      <c r="R31" s="233"/>
      <c r="S31" s="233"/>
    </row>
    <row r="32" spans="1:19" ht="15" hidden="1" customHeight="1">
      <c r="A32" s="78"/>
      <c r="B32" s="95"/>
      <c r="C32" s="95"/>
      <c r="D32" s="95"/>
      <c r="E32" s="95"/>
      <c r="F32" s="95"/>
      <c r="G32" s="95"/>
      <c r="H32" s="95"/>
      <c r="I32" s="95"/>
      <c r="J32" s="95"/>
      <c r="K32" s="95"/>
      <c r="L32" s="95"/>
      <c r="M32" s="95"/>
      <c r="N32" s="95"/>
      <c r="O32" s="95"/>
      <c r="P32" s="95"/>
      <c r="Q32" s="95"/>
      <c r="R32" s="95"/>
      <c r="S32" s="95"/>
    </row>
    <row r="34"/>
    <row r="35"/>
    <row r="36"/>
  </sheetData>
  <sheetProtection algorithmName="SHA-512" hashValue="azhVfNY39ExEHJXHh3b6Rr8hUrpNX5TZhmSCGAxJv9w55AwK7mKYF4KEFbf4LDsAhSweHLLhdijJAQ8mRhKX1g==" saltValue="pxze93Na1UvZUv019YEtCQ==" spinCount="100000" sheet="1" objects="1" scenarios="1"/>
  <conditionalFormatting sqref="A8:A31">
    <cfRule type="expression" dxfId="62" priority="7">
      <formula>$B$3="You do not need to fill in details on this form"</formula>
    </cfRule>
  </conditionalFormatting>
  <conditionalFormatting sqref="A5:G32">
    <cfRule type="expression" dxfId="61" priority="4">
      <formula>$B$3="You do not need to fill in details on this form"</formula>
    </cfRule>
  </conditionalFormatting>
  <conditionalFormatting sqref="B4">
    <cfRule type="expression" dxfId="60" priority="6">
      <formula>$B$3="You do not need to fill in details on this form"</formula>
    </cfRule>
  </conditionalFormatting>
  <conditionalFormatting sqref="H5:T6 H7:J31 M7:O31 R7:S31 T7:T32 R8:T31 H32:S32">
    <cfRule type="expression" dxfId="56" priority="12">
      <formula>$B$3="You do not need to fill in details on this form"</formula>
    </cfRule>
  </conditionalFormatting>
  <dataValidations xWindow="985" yWindow="698" count="4">
    <dataValidation type="custom" allowBlank="1" showInputMessage="1" showErrorMessage="1" prompt="Enter quantity with up to 3 decimal places" sqref="M7:O31 R7:S31 H7:J31" xr:uid="{00000000-0002-0000-0600-000000000000}">
      <formula1>AND(ISNUMBER(H7),H7&gt;=0)</formula1>
    </dataValidation>
    <dataValidation type="list" showInputMessage="1" showErrorMessage="1" sqref="B7:B31" xr:uid="{00000000-0002-0000-0600-000001000000}">
      <formula1>R_Chemical_Group</formula1>
    </dataValidation>
    <dataValidation type="list" showInputMessage="1" showErrorMessage="1" sqref="C7:C31" xr:uid="{00000000-0002-0000-0600-000002000000}">
      <formula1>INDIRECT($B7)</formula1>
    </dataValidation>
    <dataValidation type="list" allowBlank="1" showInputMessage="1" showErrorMessage="1" sqref="G7:G31" xr:uid="{6D5BF9F7-F760-4011-92E7-2D0F52594414}">
      <formula1>yes_no_select</formula1>
    </dataValidation>
  </dataValidations>
  <hyperlinks>
    <hyperlink ref="H6" location="Glos_4A" display="4A - Total 1 January stocks" xr:uid="{00000000-0004-0000-0600-000000000000}"/>
    <hyperlink ref="I6" location="Glos_4B" display="4B - Of amount in 4a, amount that you produced or imported" xr:uid="{00000000-0004-0000-0600-000001000000}"/>
    <hyperlink ref="J6" location="Glos_4C" display="4C - Of amount in 4a, amount that you produced or imported, previously not placed on the market" xr:uid="{00000000-0004-0000-0600-000002000000}"/>
    <hyperlink ref="K6" location="Glos_4D" display="Glos_4D" xr:uid="{00000000-0004-0000-0600-000003000000}"/>
    <hyperlink ref="L6" location="Glos_4E" display="4E - Other 1 January stocks" xr:uid="{00000000-0004-0000-0600-000004000000}"/>
    <hyperlink ref="M6" location="Glos_4F" display="4F - Total 31 December stocks" xr:uid="{00000000-0004-0000-0600-000005000000}"/>
    <hyperlink ref="N6" location="Glos_4G" display="4G - Of amount in 4F, amount that you produced or imported" xr:uid="{00000000-0004-0000-0600-000006000000}"/>
    <hyperlink ref="O6" location="Glos_4H" display="4H - Of amount in 4F, amount that you produced or imported previously not placed on the market" xr:uid="{00000000-0004-0000-0600-000007000000}"/>
    <hyperlink ref="P6" location="Glos_4I" display="4I - Of amount in 4F, amount that you produced or imported, previously placed on the market" xr:uid="{00000000-0004-0000-0600-000008000000}"/>
    <hyperlink ref="Q6" location="Glos_4J" display="4J - Of amount in 4F, other 31 December stocks" xr:uid="{00000000-0004-0000-0600-000009000000}"/>
    <hyperlink ref="G6" location="Glos_non_HFC" display="If this is a non HFC singe substance, has this substance been included in a blend containing HFCs (if left blank it is assumed that the substance is within a blend)" xr:uid="{A6A6A10C-0BDE-4E84-AB57-AF0EF38ECD0B}"/>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391E0638-EEEE-4A45-80E5-50A1EAC56012}">
            <xm:f>B7='Reference Data'!$B$5</xm:f>
            <x14:dxf>
              <font>
                <color theme="0"/>
              </font>
            </x14:dxf>
          </x14:cfRule>
          <x14:cfRule type="expression" priority="2" id="{805581F3-FA69-4607-98E7-6BAC453C23A1}">
            <xm:f>$B7='Reference Data'!$E$5</xm:f>
            <x14:dxf>
              <font>
                <color theme="2"/>
              </font>
              <fill>
                <patternFill patternType="mediumGray"/>
              </fill>
            </x14:dxf>
          </x14:cfRule>
          <x14:cfRule type="expression" priority="3" stopIfTrue="1" id="{69E8A50D-4A89-4FD1-A4CC-A65E92B0CE08}">
            <xm:f>$B7='Reference Data'!$C$5</xm:f>
            <x14:dxf>
              <font>
                <color theme="2"/>
              </font>
              <fill>
                <patternFill patternType="mediumGray"/>
              </fill>
            </x14:dxf>
          </x14:cfRule>
          <xm:sqref>G7:G31</xm:sqref>
        </x14:conditionalFormatting>
      </x14:conditionalFormattings>
    </ext>
  </extLst>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C000"/>
  </sheetPr>
  <dimension ref="A1:U36"/>
  <sheetViews>
    <sheetView topLeftCell="I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8" width="20.6328125" style="66" customWidth="1"/>
    <col min="9" max="9" width="30.36328125" style="66" customWidth="1"/>
    <col min="10" max="10" width="25.6328125" style="66" customWidth="1"/>
    <col min="11" max="11" width="25" style="66" customWidth="1"/>
    <col min="12" max="12" width="43.453125" style="66" customWidth="1"/>
    <col min="13" max="13" width="27.453125" style="66" customWidth="1"/>
    <col min="14" max="14" width="20.6328125" style="66" customWidth="1"/>
    <col min="15" max="15" width="33.6328125" style="66" customWidth="1"/>
    <col min="16" max="16" width="26.36328125" style="66" customWidth="1"/>
    <col min="17" max="17" width="33.6328125" style="66" customWidth="1"/>
    <col min="18" max="18" width="20.6328125" style="66" customWidth="1"/>
    <col min="19" max="20" width="33.6328125" style="66" customWidth="1"/>
    <col min="21" max="21" width="9.36328125" style="66" customWidth="1"/>
    <col min="22" max="16384" width="9.36328125" style="66" hidden="1"/>
  </cols>
  <sheetData>
    <row r="1" spans="1:21" ht="45">
      <c r="A1" s="72"/>
      <c r="B1" s="73" t="s">
        <v>0</v>
      </c>
      <c r="C1" s="74"/>
      <c r="D1" s="75"/>
      <c r="E1" s="75"/>
      <c r="F1" s="75"/>
      <c r="G1" s="76"/>
      <c r="H1" s="76"/>
      <c r="I1" s="76"/>
      <c r="J1" s="76"/>
      <c r="K1" s="76"/>
      <c r="L1" s="76"/>
      <c r="M1" s="76"/>
      <c r="N1" s="76"/>
      <c r="O1" s="76"/>
      <c r="P1" s="76"/>
      <c r="Q1" s="76"/>
      <c r="R1" s="76"/>
      <c r="S1" s="76"/>
      <c r="T1" s="76"/>
      <c r="U1" s="76"/>
    </row>
    <row r="2" spans="1:21" ht="20.149999999999999" customHeight="1">
      <c r="A2" s="78"/>
      <c r="B2" s="206" t="s">
        <v>120</v>
      </c>
      <c r="C2" s="80"/>
      <c r="D2" s="81"/>
      <c r="E2" s="81"/>
      <c r="F2" s="81"/>
      <c r="G2" s="82"/>
      <c r="H2" s="82"/>
      <c r="I2" s="82"/>
      <c r="J2" s="78"/>
      <c r="K2" s="78"/>
      <c r="L2" s="78"/>
      <c r="M2" s="78"/>
      <c r="N2" s="78"/>
      <c r="O2" s="78"/>
      <c r="P2" s="78"/>
      <c r="Q2" s="78"/>
      <c r="R2" s="78"/>
      <c r="S2" s="78"/>
      <c r="T2" s="78"/>
      <c r="U2" s="78"/>
    </row>
    <row r="3" spans="1:21" ht="15" customHeight="1">
      <c r="A3" s="78"/>
      <c r="B3" s="146" t="str">
        <f>IF(OR(Producer="yes",Importer="Yes"),"Please fill in details on this form","You do not need to fill in details on this form")</f>
        <v>You do not need to fill in details on this form</v>
      </c>
      <c r="C3" s="80"/>
      <c r="D3" s="81"/>
      <c r="E3" s="81"/>
      <c r="F3" s="81"/>
      <c r="G3" s="82"/>
      <c r="H3" s="82"/>
      <c r="I3" s="82"/>
      <c r="J3" s="78"/>
      <c r="K3" s="78"/>
      <c r="L3" s="78"/>
      <c r="M3" s="78"/>
      <c r="N3" s="78"/>
      <c r="O3" s="78"/>
      <c r="P3" s="78"/>
      <c r="Q3" s="78"/>
      <c r="R3" s="78"/>
      <c r="S3" s="78"/>
      <c r="T3" s="78"/>
      <c r="U3" s="78"/>
    </row>
    <row r="4" spans="1:21" ht="15" customHeight="1">
      <c r="A4" s="78"/>
      <c r="B4" s="144" t="s">
        <v>121</v>
      </c>
      <c r="C4" s="80"/>
      <c r="D4" s="81"/>
      <c r="E4" s="81"/>
      <c r="F4" s="81"/>
      <c r="G4" s="82"/>
      <c r="H4" s="82"/>
      <c r="I4" s="82"/>
      <c r="J4" s="78"/>
      <c r="K4" s="78"/>
      <c r="L4" s="78"/>
      <c r="M4" s="78"/>
      <c r="N4" s="78"/>
      <c r="O4" s="78"/>
      <c r="P4" s="78"/>
      <c r="Q4" s="78"/>
      <c r="R4" s="78"/>
      <c r="S4" s="78"/>
      <c r="T4" s="78"/>
      <c r="U4" s="78"/>
    </row>
    <row r="5" spans="1:21" ht="15" customHeight="1">
      <c r="A5" s="78"/>
      <c r="B5" s="144" t="s">
        <v>51</v>
      </c>
      <c r="C5" s="80"/>
      <c r="D5" s="81"/>
      <c r="E5" s="81"/>
      <c r="F5" s="81"/>
      <c r="G5" s="82"/>
      <c r="H5" s="82"/>
      <c r="I5" s="82"/>
      <c r="J5" s="78"/>
      <c r="K5" s="78"/>
      <c r="L5" s="78"/>
      <c r="M5" s="78"/>
      <c r="N5" s="78"/>
      <c r="O5" s="78"/>
      <c r="P5" s="78"/>
      <c r="Q5" s="78"/>
      <c r="R5" s="78"/>
      <c r="S5" s="78"/>
      <c r="T5" s="78"/>
      <c r="U5" s="78"/>
    </row>
    <row r="6" spans="1:21" ht="171" thickBot="1">
      <c r="A6" s="85"/>
      <c r="B6" s="167" t="s">
        <v>52</v>
      </c>
      <c r="C6" s="167" t="s">
        <v>53</v>
      </c>
      <c r="D6" s="168" t="s">
        <v>54</v>
      </c>
      <c r="E6" s="168" t="s">
        <v>55</v>
      </c>
      <c r="F6" s="168" t="s">
        <v>56</v>
      </c>
      <c r="G6" s="201" t="s">
        <v>1183</v>
      </c>
      <c r="H6" s="167" t="s">
        <v>122</v>
      </c>
      <c r="I6" s="167" t="s">
        <v>123</v>
      </c>
      <c r="J6" s="167" t="s">
        <v>124</v>
      </c>
      <c r="K6" s="167" t="s">
        <v>125</v>
      </c>
      <c r="L6" s="167" t="s">
        <v>1181</v>
      </c>
      <c r="M6" s="167" t="s">
        <v>126</v>
      </c>
      <c r="N6" s="167" t="s">
        <v>127</v>
      </c>
      <c r="O6" s="167" t="s">
        <v>128</v>
      </c>
      <c r="P6" s="167" t="s">
        <v>129</v>
      </c>
      <c r="Q6" s="167" t="s">
        <v>130</v>
      </c>
      <c r="R6" s="167" t="s">
        <v>131</v>
      </c>
      <c r="S6" s="167" t="s">
        <v>132</v>
      </c>
      <c r="T6" s="167" t="s">
        <v>133</v>
      </c>
      <c r="U6" s="71"/>
    </row>
    <row r="7" spans="1:21" s="88" customFormat="1" ht="40.25" customHeight="1" thickBot="1">
      <c r="A7" s="85"/>
      <c r="B7" s="212" t="s">
        <v>14</v>
      </c>
      <c r="C7" s="212" t="s">
        <v>14</v>
      </c>
      <c r="D7" s="228">
        <f t="shared" ref="D7:D31" si="0">VLOOKUP($C7,T_Substance_Annexes,2,FALSE)</f>
        <v>0</v>
      </c>
      <c r="E7" s="228">
        <f t="shared" ref="E7:E31" si="1">VLOOKUP($C7,T_Substance_Annexes,3,FALSE)</f>
        <v>0</v>
      </c>
      <c r="F7" s="228">
        <f t="shared" ref="F7:F31" si="2">VLOOKUP($C7,T_Substance_Annexes,5,FALSE)</f>
        <v>0</v>
      </c>
      <c r="G7" s="233" t="s">
        <v>14</v>
      </c>
      <c r="H7" s="233"/>
      <c r="I7" s="212"/>
      <c r="J7" s="233"/>
      <c r="K7" s="212"/>
      <c r="L7" s="233"/>
      <c r="M7" s="212"/>
      <c r="N7" s="233"/>
      <c r="O7" s="212"/>
      <c r="P7" s="233"/>
      <c r="Q7" s="212"/>
      <c r="R7" s="233"/>
      <c r="S7" s="212"/>
      <c r="T7" s="154">
        <f>H7+J7+L7+N7+P7+R7</f>
        <v>0</v>
      </c>
      <c r="U7" s="87"/>
    </row>
    <row r="8" spans="1:21" s="88" customFormat="1" ht="40.25" customHeight="1" thickBot="1">
      <c r="A8" s="85"/>
      <c r="B8" s="212" t="s">
        <v>14</v>
      </c>
      <c r="C8" s="212" t="s">
        <v>14</v>
      </c>
      <c r="D8" s="228">
        <f t="shared" si="0"/>
        <v>0</v>
      </c>
      <c r="E8" s="228">
        <f t="shared" si="1"/>
        <v>0</v>
      </c>
      <c r="F8" s="228">
        <f t="shared" si="2"/>
        <v>0</v>
      </c>
      <c r="G8" s="233" t="s">
        <v>14</v>
      </c>
      <c r="H8" s="233"/>
      <c r="I8" s="212"/>
      <c r="J8" s="233"/>
      <c r="K8" s="212"/>
      <c r="L8" s="233"/>
      <c r="M8" s="212"/>
      <c r="N8" s="233"/>
      <c r="O8" s="212"/>
      <c r="P8" s="233"/>
      <c r="Q8" s="212"/>
      <c r="R8" s="233"/>
      <c r="S8" s="212"/>
      <c r="T8" s="154">
        <f t="shared" ref="T8:T31" si="3">H8+J8+L8+N8+P8+R8</f>
        <v>0</v>
      </c>
      <c r="U8" s="87"/>
    </row>
    <row r="9" spans="1:21" s="88" customFormat="1" ht="40.25" customHeight="1" thickBot="1">
      <c r="A9" s="85"/>
      <c r="B9" s="212" t="s">
        <v>14</v>
      </c>
      <c r="C9" s="212" t="s">
        <v>14</v>
      </c>
      <c r="D9" s="228">
        <f t="shared" si="0"/>
        <v>0</v>
      </c>
      <c r="E9" s="228">
        <f t="shared" si="1"/>
        <v>0</v>
      </c>
      <c r="F9" s="228">
        <f t="shared" si="2"/>
        <v>0</v>
      </c>
      <c r="G9" s="233" t="s">
        <v>14</v>
      </c>
      <c r="H9" s="233"/>
      <c r="I9" s="212"/>
      <c r="J9" s="233"/>
      <c r="K9" s="212"/>
      <c r="L9" s="233"/>
      <c r="M9" s="212"/>
      <c r="N9" s="233"/>
      <c r="O9" s="212"/>
      <c r="P9" s="233"/>
      <c r="Q9" s="212"/>
      <c r="R9" s="233"/>
      <c r="S9" s="212"/>
      <c r="T9" s="154">
        <f t="shared" si="3"/>
        <v>0</v>
      </c>
      <c r="U9" s="87"/>
    </row>
    <row r="10" spans="1:21" s="88" customFormat="1" ht="40.25" customHeight="1" thickBot="1">
      <c r="A10" s="85"/>
      <c r="B10" s="212" t="s">
        <v>14</v>
      </c>
      <c r="C10" s="212" t="s">
        <v>14</v>
      </c>
      <c r="D10" s="228">
        <f t="shared" si="0"/>
        <v>0</v>
      </c>
      <c r="E10" s="228">
        <f t="shared" si="1"/>
        <v>0</v>
      </c>
      <c r="F10" s="228">
        <f t="shared" si="2"/>
        <v>0</v>
      </c>
      <c r="G10" s="233" t="s">
        <v>14</v>
      </c>
      <c r="H10" s="233"/>
      <c r="I10" s="212"/>
      <c r="J10" s="233"/>
      <c r="K10" s="212"/>
      <c r="L10" s="233"/>
      <c r="M10" s="212"/>
      <c r="N10" s="233"/>
      <c r="O10" s="212"/>
      <c r="P10" s="233"/>
      <c r="Q10" s="212"/>
      <c r="R10" s="233"/>
      <c r="S10" s="212"/>
      <c r="T10" s="154">
        <f t="shared" si="3"/>
        <v>0</v>
      </c>
      <c r="U10" s="87"/>
    </row>
    <row r="11" spans="1:21" s="88" customFormat="1" ht="40.25" customHeight="1" thickBot="1">
      <c r="A11" s="85"/>
      <c r="B11" s="212" t="s">
        <v>14</v>
      </c>
      <c r="C11" s="212" t="s">
        <v>14</v>
      </c>
      <c r="D11" s="228">
        <f t="shared" si="0"/>
        <v>0</v>
      </c>
      <c r="E11" s="228">
        <f t="shared" si="1"/>
        <v>0</v>
      </c>
      <c r="F11" s="228">
        <f t="shared" si="2"/>
        <v>0</v>
      </c>
      <c r="G11" s="233" t="s">
        <v>14</v>
      </c>
      <c r="H11" s="233"/>
      <c r="I11" s="212"/>
      <c r="J11" s="233"/>
      <c r="K11" s="212"/>
      <c r="L11" s="233"/>
      <c r="M11" s="212"/>
      <c r="N11" s="233"/>
      <c r="O11" s="212"/>
      <c r="P11" s="233"/>
      <c r="Q11" s="212"/>
      <c r="R11" s="233"/>
      <c r="S11" s="212"/>
      <c r="T11" s="154">
        <f t="shared" si="3"/>
        <v>0</v>
      </c>
      <c r="U11" s="87"/>
    </row>
    <row r="12" spans="1:21" s="88" customFormat="1" ht="40.25" customHeight="1" thickBot="1">
      <c r="A12" s="85"/>
      <c r="B12" s="212" t="s">
        <v>14</v>
      </c>
      <c r="C12" s="212" t="s">
        <v>14</v>
      </c>
      <c r="D12" s="228">
        <f t="shared" si="0"/>
        <v>0</v>
      </c>
      <c r="E12" s="228">
        <f t="shared" si="1"/>
        <v>0</v>
      </c>
      <c r="F12" s="228">
        <f t="shared" si="2"/>
        <v>0</v>
      </c>
      <c r="G12" s="233" t="s">
        <v>14</v>
      </c>
      <c r="H12" s="233"/>
      <c r="I12" s="212"/>
      <c r="J12" s="233"/>
      <c r="K12" s="212"/>
      <c r="L12" s="233"/>
      <c r="M12" s="212"/>
      <c r="N12" s="233"/>
      <c r="O12" s="212"/>
      <c r="P12" s="233"/>
      <c r="Q12" s="212"/>
      <c r="R12" s="233"/>
      <c r="S12" s="212"/>
      <c r="T12" s="154">
        <f t="shared" si="3"/>
        <v>0</v>
      </c>
      <c r="U12" s="87"/>
    </row>
    <row r="13" spans="1:21" s="88" customFormat="1" ht="40.25" customHeight="1" thickBot="1">
      <c r="A13" s="85"/>
      <c r="B13" s="212" t="s">
        <v>14</v>
      </c>
      <c r="C13" s="212" t="s">
        <v>14</v>
      </c>
      <c r="D13" s="228">
        <f t="shared" si="0"/>
        <v>0</v>
      </c>
      <c r="E13" s="228">
        <f t="shared" si="1"/>
        <v>0</v>
      </c>
      <c r="F13" s="228">
        <f t="shared" si="2"/>
        <v>0</v>
      </c>
      <c r="G13" s="233" t="s">
        <v>14</v>
      </c>
      <c r="H13" s="233"/>
      <c r="I13" s="212"/>
      <c r="J13" s="233"/>
      <c r="K13" s="212"/>
      <c r="L13" s="233"/>
      <c r="M13" s="212"/>
      <c r="N13" s="233"/>
      <c r="O13" s="212"/>
      <c r="P13" s="233"/>
      <c r="Q13" s="212"/>
      <c r="R13" s="233"/>
      <c r="S13" s="212"/>
      <c r="T13" s="154">
        <f t="shared" si="3"/>
        <v>0</v>
      </c>
      <c r="U13" s="87"/>
    </row>
    <row r="14" spans="1:21" s="88" customFormat="1" ht="40.25" customHeight="1" thickBot="1">
      <c r="A14" s="85"/>
      <c r="B14" s="212" t="s">
        <v>14</v>
      </c>
      <c r="C14" s="212" t="s">
        <v>14</v>
      </c>
      <c r="D14" s="228">
        <f t="shared" si="0"/>
        <v>0</v>
      </c>
      <c r="E14" s="228">
        <f t="shared" si="1"/>
        <v>0</v>
      </c>
      <c r="F14" s="228">
        <f t="shared" si="2"/>
        <v>0</v>
      </c>
      <c r="G14" s="233" t="s">
        <v>14</v>
      </c>
      <c r="H14" s="233"/>
      <c r="I14" s="212"/>
      <c r="J14" s="233"/>
      <c r="K14" s="212"/>
      <c r="L14" s="233"/>
      <c r="M14" s="212"/>
      <c r="N14" s="233"/>
      <c r="O14" s="212"/>
      <c r="P14" s="233"/>
      <c r="Q14" s="212"/>
      <c r="R14" s="233"/>
      <c r="S14" s="212"/>
      <c r="T14" s="154">
        <f t="shared" si="3"/>
        <v>0</v>
      </c>
      <c r="U14" s="87"/>
    </row>
    <row r="15" spans="1:21" s="88" customFormat="1" ht="40.25" customHeight="1" thickBot="1">
      <c r="A15" s="85"/>
      <c r="B15" s="212" t="s">
        <v>14</v>
      </c>
      <c r="C15" s="212" t="s">
        <v>14</v>
      </c>
      <c r="D15" s="228">
        <f t="shared" si="0"/>
        <v>0</v>
      </c>
      <c r="E15" s="228">
        <f t="shared" si="1"/>
        <v>0</v>
      </c>
      <c r="F15" s="228">
        <f t="shared" si="2"/>
        <v>0</v>
      </c>
      <c r="G15" s="233" t="s">
        <v>14</v>
      </c>
      <c r="H15" s="233"/>
      <c r="I15" s="212"/>
      <c r="J15" s="233"/>
      <c r="K15" s="212"/>
      <c r="L15" s="233"/>
      <c r="M15" s="212"/>
      <c r="N15" s="233"/>
      <c r="O15" s="212"/>
      <c r="P15" s="233"/>
      <c r="Q15" s="212"/>
      <c r="R15" s="233"/>
      <c r="S15" s="212"/>
      <c r="T15" s="154">
        <f t="shared" si="3"/>
        <v>0</v>
      </c>
      <c r="U15" s="87"/>
    </row>
    <row r="16" spans="1:21" s="88" customFormat="1" ht="40.25" customHeight="1" thickBot="1">
      <c r="A16" s="85"/>
      <c r="B16" s="212" t="s">
        <v>14</v>
      </c>
      <c r="C16" s="212" t="s">
        <v>14</v>
      </c>
      <c r="D16" s="228">
        <f t="shared" si="0"/>
        <v>0</v>
      </c>
      <c r="E16" s="228">
        <f t="shared" si="1"/>
        <v>0</v>
      </c>
      <c r="F16" s="228">
        <f t="shared" si="2"/>
        <v>0</v>
      </c>
      <c r="G16" s="233" t="s">
        <v>14</v>
      </c>
      <c r="H16" s="233"/>
      <c r="I16" s="212"/>
      <c r="J16" s="233"/>
      <c r="K16" s="212"/>
      <c r="L16" s="233"/>
      <c r="M16" s="212"/>
      <c r="N16" s="233"/>
      <c r="O16" s="212"/>
      <c r="P16" s="233"/>
      <c r="Q16" s="212"/>
      <c r="R16" s="233"/>
      <c r="S16" s="212"/>
      <c r="T16" s="154">
        <f t="shared" si="3"/>
        <v>0</v>
      </c>
      <c r="U16" s="87"/>
    </row>
    <row r="17" spans="1:21" s="88" customFormat="1" ht="40.25" customHeight="1" thickBot="1">
      <c r="A17" s="85"/>
      <c r="B17" s="212" t="s">
        <v>14</v>
      </c>
      <c r="C17" s="212" t="s">
        <v>14</v>
      </c>
      <c r="D17" s="228">
        <f t="shared" si="0"/>
        <v>0</v>
      </c>
      <c r="E17" s="228">
        <f t="shared" si="1"/>
        <v>0</v>
      </c>
      <c r="F17" s="228">
        <f t="shared" si="2"/>
        <v>0</v>
      </c>
      <c r="G17" s="233" t="s">
        <v>14</v>
      </c>
      <c r="H17" s="233"/>
      <c r="I17" s="212"/>
      <c r="J17" s="233"/>
      <c r="K17" s="212"/>
      <c r="L17" s="233"/>
      <c r="M17" s="212"/>
      <c r="N17" s="233"/>
      <c r="O17" s="212"/>
      <c r="P17" s="233"/>
      <c r="Q17" s="212"/>
      <c r="R17" s="233"/>
      <c r="S17" s="212"/>
      <c r="T17" s="154">
        <f t="shared" si="3"/>
        <v>0</v>
      </c>
      <c r="U17" s="87"/>
    </row>
    <row r="18" spans="1:21" s="88" customFormat="1" ht="40.25" customHeight="1" thickBot="1">
      <c r="A18" s="85"/>
      <c r="B18" s="212" t="s">
        <v>14</v>
      </c>
      <c r="C18" s="212" t="s">
        <v>14</v>
      </c>
      <c r="D18" s="228">
        <f t="shared" si="0"/>
        <v>0</v>
      </c>
      <c r="E18" s="228">
        <f t="shared" si="1"/>
        <v>0</v>
      </c>
      <c r="F18" s="228">
        <f t="shared" si="2"/>
        <v>0</v>
      </c>
      <c r="G18" s="233" t="s">
        <v>14</v>
      </c>
      <c r="H18" s="233"/>
      <c r="I18" s="212"/>
      <c r="J18" s="233"/>
      <c r="K18" s="212"/>
      <c r="L18" s="233"/>
      <c r="M18" s="212"/>
      <c r="N18" s="233"/>
      <c r="O18" s="212"/>
      <c r="P18" s="233"/>
      <c r="Q18" s="212"/>
      <c r="R18" s="233"/>
      <c r="S18" s="212"/>
      <c r="T18" s="154">
        <f t="shared" si="3"/>
        <v>0</v>
      </c>
      <c r="U18" s="87"/>
    </row>
    <row r="19" spans="1:21" s="88" customFormat="1" ht="40.25" customHeight="1" thickBot="1">
      <c r="A19" s="85"/>
      <c r="B19" s="212" t="s">
        <v>14</v>
      </c>
      <c r="C19" s="212" t="s">
        <v>14</v>
      </c>
      <c r="D19" s="228">
        <f t="shared" si="0"/>
        <v>0</v>
      </c>
      <c r="E19" s="228">
        <f t="shared" si="1"/>
        <v>0</v>
      </c>
      <c r="F19" s="228">
        <f t="shared" si="2"/>
        <v>0</v>
      </c>
      <c r="G19" s="233" t="s">
        <v>14</v>
      </c>
      <c r="H19" s="233"/>
      <c r="I19" s="212"/>
      <c r="J19" s="233"/>
      <c r="K19" s="212"/>
      <c r="L19" s="233"/>
      <c r="M19" s="212"/>
      <c r="N19" s="233"/>
      <c r="O19" s="212"/>
      <c r="P19" s="233"/>
      <c r="Q19" s="212"/>
      <c r="R19" s="233"/>
      <c r="S19" s="212"/>
      <c r="T19" s="154">
        <f t="shared" si="3"/>
        <v>0</v>
      </c>
      <c r="U19" s="87"/>
    </row>
    <row r="20" spans="1:21" s="88" customFormat="1" ht="40.25" customHeight="1" thickBot="1">
      <c r="A20" s="85"/>
      <c r="B20" s="212" t="s">
        <v>14</v>
      </c>
      <c r="C20" s="212" t="s">
        <v>14</v>
      </c>
      <c r="D20" s="228">
        <f t="shared" si="0"/>
        <v>0</v>
      </c>
      <c r="E20" s="228">
        <f t="shared" si="1"/>
        <v>0</v>
      </c>
      <c r="F20" s="228">
        <f t="shared" si="2"/>
        <v>0</v>
      </c>
      <c r="G20" s="233" t="s">
        <v>14</v>
      </c>
      <c r="H20" s="233"/>
      <c r="I20" s="212"/>
      <c r="J20" s="233"/>
      <c r="K20" s="212"/>
      <c r="L20" s="233"/>
      <c r="M20" s="212"/>
      <c r="N20" s="233"/>
      <c r="O20" s="212"/>
      <c r="P20" s="233"/>
      <c r="Q20" s="212"/>
      <c r="R20" s="233"/>
      <c r="S20" s="212"/>
      <c r="T20" s="154">
        <f t="shared" si="3"/>
        <v>0</v>
      </c>
      <c r="U20" s="87"/>
    </row>
    <row r="21" spans="1:21" s="88" customFormat="1" ht="40.25" customHeight="1" thickBot="1">
      <c r="A21" s="85"/>
      <c r="B21" s="212" t="s">
        <v>14</v>
      </c>
      <c r="C21" s="212" t="s">
        <v>14</v>
      </c>
      <c r="D21" s="228">
        <f t="shared" si="0"/>
        <v>0</v>
      </c>
      <c r="E21" s="228">
        <f t="shared" si="1"/>
        <v>0</v>
      </c>
      <c r="F21" s="228">
        <f t="shared" si="2"/>
        <v>0</v>
      </c>
      <c r="G21" s="233" t="s">
        <v>14</v>
      </c>
      <c r="H21" s="233"/>
      <c r="I21" s="212"/>
      <c r="J21" s="233"/>
      <c r="K21" s="212"/>
      <c r="L21" s="233"/>
      <c r="M21" s="212"/>
      <c r="N21" s="233"/>
      <c r="O21" s="212"/>
      <c r="P21" s="233"/>
      <c r="Q21" s="212"/>
      <c r="R21" s="233"/>
      <c r="S21" s="212"/>
      <c r="T21" s="154">
        <f t="shared" si="3"/>
        <v>0</v>
      </c>
      <c r="U21" s="87"/>
    </row>
    <row r="22" spans="1:21" s="88" customFormat="1" ht="40.25" customHeight="1" thickBot="1">
      <c r="A22" s="85"/>
      <c r="B22" s="212" t="s">
        <v>14</v>
      </c>
      <c r="C22" s="212" t="s">
        <v>14</v>
      </c>
      <c r="D22" s="228">
        <f t="shared" si="0"/>
        <v>0</v>
      </c>
      <c r="E22" s="228">
        <f t="shared" si="1"/>
        <v>0</v>
      </c>
      <c r="F22" s="228">
        <f t="shared" si="2"/>
        <v>0</v>
      </c>
      <c r="G22" s="233" t="s">
        <v>14</v>
      </c>
      <c r="H22" s="233"/>
      <c r="I22" s="212"/>
      <c r="J22" s="233"/>
      <c r="K22" s="212"/>
      <c r="L22" s="233"/>
      <c r="M22" s="212"/>
      <c r="N22" s="233"/>
      <c r="O22" s="212"/>
      <c r="P22" s="233"/>
      <c r="Q22" s="212"/>
      <c r="R22" s="233"/>
      <c r="S22" s="212"/>
      <c r="T22" s="154">
        <f t="shared" si="3"/>
        <v>0</v>
      </c>
      <c r="U22" s="87"/>
    </row>
    <row r="23" spans="1:21" s="88" customFormat="1" ht="40.25" customHeight="1" thickBot="1">
      <c r="A23" s="85"/>
      <c r="B23" s="212" t="s">
        <v>14</v>
      </c>
      <c r="C23" s="212" t="s">
        <v>14</v>
      </c>
      <c r="D23" s="228">
        <f t="shared" si="0"/>
        <v>0</v>
      </c>
      <c r="E23" s="228">
        <f t="shared" si="1"/>
        <v>0</v>
      </c>
      <c r="F23" s="228">
        <f t="shared" si="2"/>
        <v>0</v>
      </c>
      <c r="G23" s="233" t="s">
        <v>14</v>
      </c>
      <c r="H23" s="233"/>
      <c r="I23" s="212"/>
      <c r="J23" s="233"/>
      <c r="K23" s="212"/>
      <c r="L23" s="233"/>
      <c r="M23" s="212"/>
      <c r="N23" s="233"/>
      <c r="O23" s="212"/>
      <c r="P23" s="233"/>
      <c r="Q23" s="212"/>
      <c r="R23" s="233"/>
      <c r="S23" s="212"/>
      <c r="T23" s="154">
        <f t="shared" si="3"/>
        <v>0</v>
      </c>
      <c r="U23" s="87"/>
    </row>
    <row r="24" spans="1:21" s="88" customFormat="1" ht="40.25" customHeight="1" thickBot="1">
      <c r="A24" s="85"/>
      <c r="B24" s="212" t="s">
        <v>14</v>
      </c>
      <c r="C24" s="212" t="s">
        <v>14</v>
      </c>
      <c r="D24" s="228">
        <f t="shared" si="0"/>
        <v>0</v>
      </c>
      <c r="E24" s="228">
        <f t="shared" si="1"/>
        <v>0</v>
      </c>
      <c r="F24" s="228">
        <f t="shared" si="2"/>
        <v>0</v>
      </c>
      <c r="G24" s="233" t="s">
        <v>14</v>
      </c>
      <c r="H24" s="233"/>
      <c r="I24" s="212"/>
      <c r="J24" s="233"/>
      <c r="K24" s="212"/>
      <c r="L24" s="233"/>
      <c r="M24" s="212"/>
      <c r="N24" s="233"/>
      <c r="O24" s="212"/>
      <c r="P24" s="233"/>
      <c r="Q24" s="212"/>
      <c r="R24" s="233"/>
      <c r="S24" s="212"/>
      <c r="T24" s="154">
        <f t="shared" si="3"/>
        <v>0</v>
      </c>
      <c r="U24" s="87"/>
    </row>
    <row r="25" spans="1:21" s="88" customFormat="1" ht="40.25" customHeight="1" thickBot="1">
      <c r="A25" s="85"/>
      <c r="B25" s="212" t="s">
        <v>14</v>
      </c>
      <c r="C25" s="212" t="s">
        <v>14</v>
      </c>
      <c r="D25" s="228">
        <f t="shared" si="0"/>
        <v>0</v>
      </c>
      <c r="E25" s="228">
        <f t="shared" si="1"/>
        <v>0</v>
      </c>
      <c r="F25" s="228">
        <f t="shared" si="2"/>
        <v>0</v>
      </c>
      <c r="G25" s="233" t="s">
        <v>14</v>
      </c>
      <c r="H25" s="233"/>
      <c r="I25" s="212"/>
      <c r="J25" s="233"/>
      <c r="K25" s="212"/>
      <c r="L25" s="233"/>
      <c r="M25" s="212"/>
      <c r="N25" s="233"/>
      <c r="O25" s="212"/>
      <c r="P25" s="233"/>
      <c r="Q25" s="212"/>
      <c r="R25" s="233"/>
      <c r="S25" s="212"/>
      <c r="T25" s="154">
        <f t="shared" si="3"/>
        <v>0</v>
      </c>
      <c r="U25" s="87"/>
    </row>
    <row r="26" spans="1:21" s="88" customFormat="1" ht="40.25" customHeight="1" thickBot="1">
      <c r="A26" s="85"/>
      <c r="B26" s="212" t="s">
        <v>14</v>
      </c>
      <c r="C26" s="212" t="s">
        <v>14</v>
      </c>
      <c r="D26" s="228">
        <f t="shared" si="0"/>
        <v>0</v>
      </c>
      <c r="E26" s="228">
        <f t="shared" si="1"/>
        <v>0</v>
      </c>
      <c r="F26" s="228">
        <f t="shared" si="2"/>
        <v>0</v>
      </c>
      <c r="G26" s="233" t="s">
        <v>14</v>
      </c>
      <c r="H26" s="233"/>
      <c r="I26" s="212"/>
      <c r="J26" s="233"/>
      <c r="K26" s="212"/>
      <c r="L26" s="233"/>
      <c r="M26" s="212"/>
      <c r="N26" s="233"/>
      <c r="O26" s="212"/>
      <c r="P26" s="233"/>
      <c r="Q26" s="212"/>
      <c r="R26" s="233"/>
      <c r="S26" s="212"/>
      <c r="T26" s="154">
        <f t="shared" si="3"/>
        <v>0</v>
      </c>
      <c r="U26" s="87"/>
    </row>
    <row r="27" spans="1:21" s="88" customFormat="1" ht="40.25" customHeight="1" thickBot="1">
      <c r="A27" s="85"/>
      <c r="B27" s="212" t="s">
        <v>14</v>
      </c>
      <c r="C27" s="212" t="s">
        <v>14</v>
      </c>
      <c r="D27" s="228">
        <f t="shared" si="0"/>
        <v>0</v>
      </c>
      <c r="E27" s="228">
        <f t="shared" si="1"/>
        <v>0</v>
      </c>
      <c r="F27" s="228">
        <f t="shared" si="2"/>
        <v>0</v>
      </c>
      <c r="G27" s="233" t="s">
        <v>14</v>
      </c>
      <c r="H27" s="233"/>
      <c r="I27" s="212"/>
      <c r="J27" s="233"/>
      <c r="K27" s="212"/>
      <c r="L27" s="233"/>
      <c r="M27" s="212"/>
      <c r="N27" s="233"/>
      <c r="O27" s="212"/>
      <c r="P27" s="233"/>
      <c r="Q27" s="212"/>
      <c r="R27" s="233"/>
      <c r="S27" s="212"/>
      <c r="T27" s="154">
        <f t="shared" si="3"/>
        <v>0</v>
      </c>
      <c r="U27" s="87"/>
    </row>
    <row r="28" spans="1:21" s="88" customFormat="1" ht="40.25" customHeight="1" thickBot="1">
      <c r="A28" s="85"/>
      <c r="B28" s="212" t="s">
        <v>14</v>
      </c>
      <c r="C28" s="212" t="s">
        <v>14</v>
      </c>
      <c r="D28" s="228">
        <f t="shared" si="0"/>
        <v>0</v>
      </c>
      <c r="E28" s="228">
        <f t="shared" si="1"/>
        <v>0</v>
      </c>
      <c r="F28" s="228">
        <f t="shared" si="2"/>
        <v>0</v>
      </c>
      <c r="G28" s="233" t="s">
        <v>14</v>
      </c>
      <c r="H28" s="233"/>
      <c r="I28" s="212"/>
      <c r="J28" s="233"/>
      <c r="K28" s="212"/>
      <c r="L28" s="233"/>
      <c r="M28" s="212"/>
      <c r="N28" s="233"/>
      <c r="O28" s="212"/>
      <c r="P28" s="233"/>
      <c r="Q28" s="212"/>
      <c r="R28" s="233"/>
      <c r="S28" s="212"/>
      <c r="T28" s="154">
        <f t="shared" si="3"/>
        <v>0</v>
      </c>
      <c r="U28" s="87"/>
    </row>
    <row r="29" spans="1:21" s="88" customFormat="1" ht="40.25" customHeight="1" thickBot="1">
      <c r="A29" s="85"/>
      <c r="B29" s="212" t="s">
        <v>14</v>
      </c>
      <c r="C29" s="212" t="s">
        <v>14</v>
      </c>
      <c r="D29" s="228">
        <f t="shared" si="0"/>
        <v>0</v>
      </c>
      <c r="E29" s="228">
        <f t="shared" si="1"/>
        <v>0</v>
      </c>
      <c r="F29" s="228">
        <f t="shared" si="2"/>
        <v>0</v>
      </c>
      <c r="G29" s="233" t="s">
        <v>14</v>
      </c>
      <c r="H29" s="233"/>
      <c r="I29" s="212"/>
      <c r="J29" s="233"/>
      <c r="K29" s="212"/>
      <c r="L29" s="233"/>
      <c r="M29" s="212"/>
      <c r="N29" s="233"/>
      <c r="O29" s="212"/>
      <c r="P29" s="233"/>
      <c r="Q29" s="212"/>
      <c r="R29" s="233"/>
      <c r="S29" s="212"/>
      <c r="T29" s="154">
        <f t="shared" si="3"/>
        <v>0</v>
      </c>
      <c r="U29" s="87"/>
    </row>
    <row r="30" spans="1:21" s="88" customFormat="1" ht="40.25" customHeight="1" thickBot="1">
      <c r="A30" s="85"/>
      <c r="B30" s="212" t="s">
        <v>14</v>
      </c>
      <c r="C30" s="212" t="s">
        <v>14</v>
      </c>
      <c r="D30" s="228">
        <f t="shared" si="0"/>
        <v>0</v>
      </c>
      <c r="E30" s="228">
        <f t="shared" si="1"/>
        <v>0</v>
      </c>
      <c r="F30" s="228">
        <f t="shared" si="2"/>
        <v>0</v>
      </c>
      <c r="G30" s="233" t="s">
        <v>14</v>
      </c>
      <c r="H30" s="233"/>
      <c r="I30" s="212"/>
      <c r="J30" s="233"/>
      <c r="K30" s="212"/>
      <c r="L30" s="233"/>
      <c r="M30" s="212"/>
      <c r="N30" s="233"/>
      <c r="O30" s="212"/>
      <c r="P30" s="233"/>
      <c r="Q30" s="212"/>
      <c r="R30" s="233"/>
      <c r="S30" s="212"/>
      <c r="T30" s="154">
        <f t="shared" si="3"/>
        <v>0</v>
      </c>
      <c r="U30" s="87"/>
    </row>
    <row r="31" spans="1:21" s="88" customFormat="1" ht="40.25" customHeight="1" thickBot="1">
      <c r="A31" s="85"/>
      <c r="B31" s="212" t="s">
        <v>14</v>
      </c>
      <c r="C31" s="212" t="s">
        <v>14</v>
      </c>
      <c r="D31" s="228">
        <f t="shared" si="0"/>
        <v>0</v>
      </c>
      <c r="E31" s="228">
        <f t="shared" si="1"/>
        <v>0</v>
      </c>
      <c r="F31" s="228">
        <f t="shared" si="2"/>
        <v>0</v>
      </c>
      <c r="G31" s="233" t="s">
        <v>14</v>
      </c>
      <c r="H31" s="233"/>
      <c r="I31" s="212"/>
      <c r="J31" s="233"/>
      <c r="K31" s="212"/>
      <c r="L31" s="233"/>
      <c r="M31" s="212"/>
      <c r="N31" s="233"/>
      <c r="O31" s="212"/>
      <c r="P31" s="233"/>
      <c r="Q31" s="212"/>
      <c r="R31" s="233"/>
      <c r="S31" s="212"/>
      <c r="T31" s="154">
        <f t="shared" si="3"/>
        <v>0</v>
      </c>
      <c r="U31" s="87"/>
    </row>
    <row r="32" spans="1:21" ht="15" hidden="1" customHeight="1">
      <c r="A32" s="78"/>
      <c r="B32" s="95"/>
      <c r="C32" s="95"/>
      <c r="D32" s="95"/>
      <c r="E32" s="95"/>
      <c r="F32" s="95"/>
      <c r="G32" s="95"/>
      <c r="H32" s="95"/>
      <c r="I32" s="95"/>
      <c r="J32" s="95"/>
      <c r="K32" s="95"/>
      <c r="L32" s="95"/>
      <c r="M32" s="95"/>
      <c r="N32" s="95"/>
      <c r="O32" s="95"/>
      <c r="P32" s="95"/>
      <c r="Q32" s="95"/>
      <c r="R32" s="95"/>
      <c r="S32" s="95"/>
      <c r="T32" s="95"/>
      <c r="U32" s="86"/>
    </row>
    <row r="33"/>
    <row r="34"/>
    <row r="35"/>
    <row r="36"/>
  </sheetData>
  <sheetProtection algorithmName="SHA-512" hashValue="dBBH8M3uyyqLX1mi2hmsowS12oMe2SSLEMvcIymm5Cpd0AWtvfmHaD1819V+RrbCR3US6+VSyhQa+JyNUTRugQ==" saltValue="CjtM6rxr8JAzVyWsQ4CrzA==" spinCount="100000" sheet="1" objects="1" scenarios="1"/>
  <conditionalFormatting sqref="A4:F32 H7:S31">
    <cfRule type="expression" dxfId="55" priority="8">
      <formula>$B$3="You do not need to fill in details on this form"</formula>
    </cfRule>
  </conditionalFormatting>
  <conditionalFormatting sqref="G7:G32">
    <cfRule type="expression" dxfId="51" priority="6">
      <formula>$B$3="You do not need to fill in details on this form"</formula>
    </cfRule>
  </conditionalFormatting>
  <conditionalFormatting sqref="G4:U6">
    <cfRule type="expression" dxfId="50" priority="2">
      <formula>$B$3="You do not need to fill in details on this form"</formula>
    </cfRule>
  </conditionalFormatting>
  <conditionalFormatting sqref="U7:U31 H32:U32">
    <cfRule type="expression" dxfId="49" priority="10">
      <formula>$B$3="You do not need to fill in details on this form"</formula>
    </cfRule>
  </conditionalFormatting>
  <dataValidations count="5">
    <dataValidation type="textLength" operator="lessThan" allowBlank="1" showInputMessage="1" showErrorMessage="1" prompt="Max length is 100 characters" sqref="M7:M31 O7:O31 Q7:Q31 K7:K31 I7:I31 S7:S31" xr:uid="{00000000-0002-0000-0700-000000000000}">
      <formula1>100</formula1>
    </dataValidation>
    <dataValidation type="custom" allowBlank="1" showInputMessage="1" showErrorMessage="1" prompt="Enter quantity with up to 3 decimal places" sqref="L7:L31 N7:N31 P7:P31 R7:R31 H7:H31 J7:J31" xr:uid="{00000000-0002-0000-0700-000001000000}">
      <formula1>AND(ISNUMBER(H7),H7&gt;=0)</formula1>
    </dataValidation>
    <dataValidation type="list" showInputMessage="1" showErrorMessage="1" sqref="B7:B31" xr:uid="{00000000-0002-0000-0700-000002000000}">
      <formula1>R_Chemical_Group</formula1>
    </dataValidation>
    <dataValidation type="list" showInputMessage="1" showErrorMessage="1" sqref="C7:C31" xr:uid="{00000000-0002-0000-0700-000003000000}">
      <formula1>INDIRECT($B7)</formula1>
    </dataValidation>
    <dataValidation type="list" allowBlank="1" showInputMessage="1" showErrorMessage="1" sqref="G7:G31" xr:uid="{B8F14C85-A042-461F-9DBA-11F611C8151B}">
      <formula1>yes_no_select</formula1>
    </dataValidation>
  </dataValidations>
  <hyperlinks>
    <hyperlink ref="L6" location="Glos_5C" display="5C - Quantity supplied directly to undertakings for export out of the UK, where those quantities were not subsequently made available to another party within the UK prior to export on a voluntary basis, quantities supplied directly to undertakings for man" xr:uid="{00000000-0004-0000-0700-000000000000}"/>
    <hyperlink ref="G6" location="Glos_non_HFC" display="If this is a non HFC singe substance, has this substance been included in a blend containing HFCs (if left blank it is assumed that the substance is within a blend)" xr:uid="{14753116-8035-4F45-8D3D-58299306F1F8}"/>
  </hyperlinks>
  <pageMargins left="0.7" right="0.7" top="0.75" bottom="0.75" header="0.3" footer="0.3"/>
  <pageSetup paperSize="9" orientation="portrait" horizontalDpi="1200" verticalDpi="1200"/>
  <extLst>
    <ext xmlns:x14="http://schemas.microsoft.com/office/spreadsheetml/2009/9/main" uri="{78C0D931-6437-407d-A8EE-F0AAD7539E65}">
      <x14:conditionalFormattings>
        <x14:conditionalFormatting xmlns:xm="http://schemas.microsoft.com/office/excel/2006/main">
          <x14:cfRule type="expression" priority="1" id="{82B9A326-E874-4A1A-AABD-367B97FAAA47}">
            <xm:f>B7='Reference Data'!$B$5</xm:f>
            <x14:dxf>
              <font>
                <color theme="0"/>
              </font>
            </x14:dxf>
          </x14:cfRule>
          <x14:cfRule type="expression" priority="3" stopIfTrue="1" id="{FC41C41F-BDF2-4C63-A6B6-181173BD200D}">
            <xm:f>B7='Reference Data'!$E$5</xm:f>
            <x14:dxf>
              <fill>
                <patternFill patternType="mediumGray"/>
              </fill>
            </x14:dxf>
          </x14:cfRule>
          <x14:cfRule type="expression" priority="4" stopIfTrue="1" id="{15BC7AF2-591B-44E4-9CDE-492C3B50B662}">
            <xm:f>B7='Reference Data'!$C$5</xm:f>
            <x14:dxf>
              <fill>
                <patternFill patternType="mediumGray"/>
              </fill>
            </x14:dxf>
          </x14:cfRule>
          <xm:sqref>G7:G31</xm:sqref>
        </x14:conditionalFormatting>
      </x14:conditionalFormatting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AM36"/>
  <sheetViews>
    <sheetView topLeftCell="B1" workbookViewId="0">
      <selection activeCell="A4" sqref="A4"/>
    </sheetView>
  </sheetViews>
  <sheetFormatPr defaultColWidth="0" defaultRowHeight="14.5" zeroHeight="1"/>
  <cols>
    <col min="1" max="1" width="20.6328125" style="66" hidden="1" customWidth="1"/>
    <col min="2" max="3" width="47.6328125" style="66" customWidth="1"/>
    <col min="4" max="6" width="20.6328125" style="66" hidden="1" customWidth="1"/>
    <col min="7" max="26" width="20.6328125" style="66" customWidth="1"/>
    <col min="27" max="27" width="86.6328125" style="66" customWidth="1"/>
    <col min="28" max="29" width="20.6328125" style="66" customWidth="1"/>
    <col min="30" max="30" width="86.6328125" style="66" customWidth="1"/>
    <col min="31" max="31" width="20.6328125" style="66" customWidth="1"/>
    <col min="32" max="32" width="9.36328125" style="66" customWidth="1"/>
    <col min="33" max="33" width="9.36328125" style="66" hidden="1" customWidth="1"/>
    <col min="34" max="39" width="9.36328125" style="77" hidden="1" customWidth="1"/>
    <col min="40" max="16384" width="9.36328125" style="66" hidden="1"/>
  </cols>
  <sheetData>
    <row r="1" spans="1:39" ht="45">
      <c r="A1" s="72"/>
      <c r="B1" s="73" t="s">
        <v>0</v>
      </c>
      <c r="C1" s="76"/>
      <c r="D1" s="75"/>
      <c r="E1" s="75"/>
      <c r="F1" s="75"/>
      <c r="G1" s="76"/>
      <c r="H1" s="76"/>
      <c r="I1" s="76"/>
      <c r="J1" s="76"/>
      <c r="K1" s="76"/>
      <c r="L1" s="76"/>
      <c r="M1" s="76"/>
      <c r="N1" s="76"/>
      <c r="O1" s="76"/>
      <c r="P1" s="76"/>
      <c r="Q1" s="76"/>
      <c r="R1" s="76"/>
      <c r="S1" s="76"/>
      <c r="T1" s="76"/>
      <c r="U1" s="76"/>
      <c r="V1" s="76"/>
      <c r="W1" s="76"/>
      <c r="X1" s="76"/>
      <c r="Y1" s="76"/>
      <c r="Z1" s="76"/>
      <c r="AA1" s="76"/>
      <c r="AB1" s="76"/>
      <c r="AC1" s="76"/>
      <c r="AD1" s="76"/>
      <c r="AE1" s="76"/>
      <c r="AF1" s="76"/>
    </row>
    <row r="2" spans="1:39" ht="20.149999999999999" customHeight="1">
      <c r="A2" s="78"/>
      <c r="B2" s="207" t="s">
        <v>1167</v>
      </c>
      <c r="C2" s="82"/>
      <c r="D2" s="81"/>
      <c r="E2" s="81"/>
      <c r="F2" s="81"/>
      <c r="G2" s="82"/>
      <c r="H2" s="82"/>
      <c r="I2" s="82"/>
      <c r="J2" s="82"/>
      <c r="K2" s="82"/>
      <c r="L2" s="82"/>
      <c r="M2" s="82"/>
      <c r="N2" s="82"/>
      <c r="O2" s="82"/>
      <c r="P2" s="82"/>
      <c r="Q2" s="82"/>
      <c r="R2" s="82"/>
      <c r="S2" s="82"/>
      <c r="T2" s="82"/>
      <c r="U2" s="82"/>
      <c r="V2" s="82"/>
      <c r="W2" s="82"/>
      <c r="X2" s="82"/>
      <c r="Y2" s="82"/>
      <c r="Z2" s="82"/>
      <c r="AA2" s="82"/>
      <c r="AB2" s="82"/>
      <c r="AC2" s="82"/>
      <c r="AD2" s="82"/>
      <c r="AE2" s="82"/>
      <c r="AF2" s="78"/>
    </row>
    <row r="3" spans="1:39" ht="15" customHeight="1">
      <c r="A3" s="78"/>
      <c r="B3" s="146" t="str">
        <f>IF(OR(Producer="yes",Importer="Yes"),"Please fill in details on this form","You do not need to fill in details on this form")</f>
        <v>You do not need to fill in details on this form</v>
      </c>
      <c r="C3" s="82"/>
      <c r="D3" s="81"/>
      <c r="E3" s="81"/>
      <c r="F3" s="81"/>
      <c r="G3" s="82"/>
      <c r="H3" s="82"/>
      <c r="I3" s="82"/>
      <c r="J3" s="82"/>
      <c r="K3" s="82"/>
      <c r="L3" s="82"/>
      <c r="M3" s="82"/>
      <c r="N3" s="82"/>
      <c r="O3" s="82"/>
      <c r="P3" s="82"/>
      <c r="Q3" s="82"/>
      <c r="R3" s="82"/>
      <c r="S3" s="82"/>
      <c r="T3" s="82"/>
      <c r="U3" s="82"/>
      <c r="V3" s="82"/>
      <c r="W3" s="82"/>
      <c r="X3" s="82"/>
      <c r="Y3" s="82"/>
      <c r="Z3" s="82"/>
      <c r="AA3" s="82"/>
      <c r="AB3" s="82"/>
      <c r="AC3" s="82"/>
      <c r="AD3" s="82"/>
      <c r="AE3" s="82"/>
      <c r="AF3" s="78"/>
    </row>
    <row r="4" spans="1:39" ht="15" customHeight="1">
      <c r="A4" s="78"/>
      <c r="B4" s="144" t="s">
        <v>134</v>
      </c>
      <c r="C4" s="82"/>
      <c r="D4" s="81"/>
      <c r="E4" s="81"/>
      <c r="F4" s="81"/>
      <c r="G4" s="82"/>
      <c r="H4" s="82"/>
      <c r="I4" s="82"/>
      <c r="J4" s="82"/>
      <c r="K4" s="82"/>
      <c r="L4" s="82"/>
      <c r="M4" s="82"/>
      <c r="N4" s="82"/>
      <c r="O4" s="82"/>
      <c r="P4" s="82"/>
      <c r="Q4" s="82"/>
      <c r="R4" s="82"/>
      <c r="S4" s="82"/>
      <c r="T4" s="82"/>
      <c r="U4" s="82"/>
      <c r="V4" s="82"/>
      <c r="W4" s="82"/>
      <c r="X4" s="82"/>
      <c r="Y4" s="82"/>
      <c r="Z4" s="82"/>
      <c r="AA4" s="82"/>
      <c r="AB4" s="82"/>
      <c r="AC4" s="82"/>
      <c r="AD4" s="82"/>
      <c r="AE4" s="82"/>
      <c r="AF4" s="78"/>
    </row>
    <row r="5" spans="1:39" ht="15" customHeight="1">
      <c r="A5" s="78"/>
      <c r="B5" s="144" t="s">
        <v>51</v>
      </c>
      <c r="C5" s="82"/>
      <c r="D5" s="84"/>
      <c r="E5" s="84"/>
      <c r="F5" s="84"/>
      <c r="G5" s="82"/>
      <c r="H5" s="82"/>
      <c r="I5" s="82"/>
      <c r="J5" s="82"/>
      <c r="K5" s="82"/>
      <c r="L5" s="82"/>
      <c r="M5" s="82"/>
      <c r="N5" s="82"/>
      <c r="O5" s="82"/>
      <c r="P5" s="82"/>
      <c r="Q5" s="82"/>
      <c r="R5" s="82"/>
      <c r="S5" s="82"/>
      <c r="T5" s="82"/>
      <c r="U5" s="82"/>
      <c r="V5" s="82"/>
      <c r="W5" s="82"/>
      <c r="X5" s="82"/>
      <c r="Y5" s="82"/>
      <c r="Z5" s="82"/>
      <c r="AA5" s="82"/>
      <c r="AB5" s="82"/>
      <c r="AC5" s="82"/>
      <c r="AD5" s="82"/>
      <c r="AE5" s="191"/>
      <c r="AF5" s="78"/>
    </row>
    <row r="6" spans="1:39" ht="78" thickBot="1">
      <c r="A6" s="99"/>
      <c r="B6" s="167" t="s">
        <v>52</v>
      </c>
      <c r="C6" s="167" t="s">
        <v>53</v>
      </c>
      <c r="D6" s="168" t="s">
        <v>54</v>
      </c>
      <c r="E6" s="168" t="s">
        <v>55</v>
      </c>
      <c r="F6" s="168" t="s">
        <v>56</v>
      </c>
      <c r="G6" s="189" t="s">
        <v>135</v>
      </c>
      <c r="H6" s="189" t="s">
        <v>136</v>
      </c>
      <c r="I6" s="189" t="s">
        <v>137</v>
      </c>
      <c r="J6" s="167" t="s">
        <v>138</v>
      </c>
      <c r="K6" s="167" t="s">
        <v>139</v>
      </c>
      <c r="L6" s="167" t="s">
        <v>140</v>
      </c>
      <c r="M6" s="167" t="s">
        <v>141</v>
      </c>
      <c r="N6" s="167" t="s">
        <v>142</v>
      </c>
      <c r="O6" s="167" t="s">
        <v>143</v>
      </c>
      <c r="P6" s="167" t="s">
        <v>144</v>
      </c>
      <c r="Q6" s="167" t="s">
        <v>145</v>
      </c>
      <c r="R6" s="189" t="s">
        <v>146</v>
      </c>
      <c r="S6" s="189" t="s">
        <v>147</v>
      </c>
      <c r="T6" s="167" t="s">
        <v>148</v>
      </c>
      <c r="U6" s="167" t="s">
        <v>149</v>
      </c>
      <c r="V6" s="167" t="s">
        <v>150</v>
      </c>
      <c r="W6" s="167" t="s">
        <v>151</v>
      </c>
      <c r="X6" s="167" t="s">
        <v>152</v>
      </c>
      <c r="Y6" s="167" t="s">
        <v>153</v>
      </c>
      <c r="Z6" s="167" t="s">
        <v>154</v>
      </c>
      <c r="AA6" s="167" t="s">
        <v>155</v>
      </c>
      <c r="AB6" s="167" t="s">
        <v>156</v>
      </c>
      <c r="AC6" s="167" t="s">
        <v>157</v>
      </c>
      <c r="AD6" s="167" t="s">
        <v>158</v>
      </c>
      <c r="AE6" s="189" t="s">
        <v>159</v>
      </c>
      <c r="AF6" s="125"/>
    </row>
    <row r="7" spans="1:39" s="94" customFormat="1" ht="40.25" customHeight="1" thickBot="1">
      <c r="A7" s="92"/>
      <c r="B7" s="212" t="s">
        <v>14</v>
      </c>
      <c r="C7" s="212" t="s">
        <v>14</v>
      </c>
      <c r="D7" s="228">
        <f t="shared" ref="D7:D31" si="0">VLOOKUP($C7,T_Substance_Annexes,2,FALSE)</f>
        <v>0</v>
      </c>
      <c r="E7" s="228">
        <f t="shared" ref="E7:E31" si="1">VLOOKUP($C7,T_Substance_Annexes,3,FALSE)</f>
        <v>0</v>
      </c>
      <c r="F7" s="228">
        <f t="shared" ref="F7:F31" si="2">VLOOKUP($C7,T_Substance_Annexes,5,FALSE)</f>
        <v>0</v>
      </c>
      <c r="G7" s="231"/>
      <c r="H7" s="231"/>
      <c r="I7" s="231"/>
      <c r="J7" s="231"/>
      <c r="K7" s="231"/>
      <c r="L7" s="231"/>
      <c r="M7" s="231"/>
      <c r="N7" s="231"/>
      <c r="O7" s="231"/>
      <c r="P7" s="231"/>
      <c r="Q7" s="231"/>
      <c r="R7" s="231"/>
      <c r="S7" s="231"/>
      <c r="T7" s="231"/>
      <c r="U7" s="231"/>
      <c r="V7" s="231"/>
      <c r="W7" s="231"/>
      <c r="X7" s="231"/>
      <c r="Y7" s="231"/>
      <c r="Z7" s="231"/>
      <c r="AA7" s="212"/>
      <c r="AB7" s="231"/>
      <c r="AC7" s="231"/>
      <c r="AD7" s="212"/>
      <c r="AE7" s="154">
        <f>SUM(G7:Z7,AB7:AC7)</f>
        <v>0</v>
      </c>
      <c r="AF7" s="93"/>
      <c r="AH7" s="127"/>
      <c r="AI7" s="127"/>
      <c r="AJ7" s="127"/>
      <c r="AK7" s="127"/>
      <c r="AL7" s="127"/>
      <c r="AM7" s="127"/>
    </row>
    <row r="8" spans="1:39" s="94" customFormat="1" ht="40.25" customHeight="1" thickBot="1">
      <c r="A8" s="92"/>
      <c r="B8" s="212" t="s">
        <v>14</v>
      </c>
      <c r="C8" s="212" t="s">
        <v>14</v>
      </c>
      <c r="D8" s="228">
        <f t="shared" si="0"/>
        <v>0</v>
      </c>
      <c r="E8" s="228">
        <f t="shared" si="1"/>
        <v>0</v>
      </c>
      <c r="F8" s="228">
        <f t="shared" si="2"/>
        <v>0</v>
      </c>
      <c r="G8" s="231"/>
      <c r="H8" s="231"/>
      <c r="I8" s="231"/>
      <c r="J8" s="231"/>
      <c r="K8" s="231"/>
      <c r="L8" s="231"/>
      <c r="M8" s="231"/>
      <c r="N8" s="231"/>
      <c r="O8" s="231"/>
      <c r="P8" s="231"/>
      <c r="Q8" s="231"/>
      <c r="R8" s="231"/>
      <c r="S8" s="231"/>
      <c r="T8" s="231"/>
      <c r="U8" s="231"/>
      <c r="V8" s="231"/>
      <c r="W8" s="231"/>
      <c r="X8" s="231"/>
      <c r="Y8" s="231"/>
      <c r="Z8" s="231"/>
      <c r="AA8" s="212"/>
      <c r="AB8" s="231"/>
      <c r="AC8" s="231"/>
      <c r="AD8" s="212"/>
      <c r="AE8" s="154">
        <f t="shared" ref="AE8:AE31" si="3">SUM(G8:Z8,AB8:AC8)</f>
        <v>0</v>
      </c>
      <c r="AF8" s="93"/>
      <c r="AH8" s="127"/>
      <c r="AI8" s="127"/>
      <c r="AJ8" s="127"/>
      <c r="AK8" s="127"/>
      <c r="AL8" s="127"/>
      <c r="AM8" s="127"/>
    </row>
    <row r="9" spans="1:39" s="94" customFormat="1" ht="40.25" customHeight="1" thickBot="1">
      <c r="A9" s="92"/>
      <c r="B9" s="212" t="s">
        <v>14</v>
      </c>
      <c r="C9" s="212" t="s">
        <v>14</v>
      </c>
      <c r="D9" s="228">
        <f t="shared" si="0"/>
        <v>0</v>
      </c>
      <c r="E9" s="228">
        <f t="shared" si="1"/>
        <v>0</v>
      </c>
      <c r="F9" s="228">
        <f t="shared" si="2"/>
        <v>0</v>
      </c>
      <c r="G9" s="231"/>
      <c r="H9" s="231"/>
      <c r="I9" s="231"/>
      <c r="J9" s="231"/>
      <c r="K9" s="231"/>
      <c r="L9" s="231"/>
      <c r="M9" s="231"/>
      <c r="N9" s="231"/>
      <c r="O9" s="231"/>
      <c r="P9" s="231"/>
      <c r="Q9" s="231"/>
      <c r="R9" s="231"/>
      <c r="S9" s="231"/>
      <c r="T9" s="231"/>
      <c r="U9" s="231"/>
      <c r="V9" s="231"/>
      <c r="W9" s="231"/>
      <c r="X9" s="231"/>
      <c r="Y9" s="231"/>
      <c r="Z9" s="231"/>
      <c r="AA9" s="212"/>
      <c r="AB9" s="231"/>
      <c r="AC9" s="231"/>
      <c r="AD9" s="212"/>
      <c r="AE9" s="154">
        <f t="shared" si="3"/>
        <v>0</v>
      </c>
      <c r="AF9" s="93"/>
      <c r="AH9" s="127"/>
      <c r="AI9" s="127"/>
      <c r="AJ9" s="127"/>
      <c r="AK9" s="127"/>
      <c r="AL9" s="127"/>
      <c r="AM9" s="127"/>
    </row>
    <row r="10" spans="1:39" s="94" customFormat="1" ht="40.25" customHeight="1" thickBot="1">
      <c r="A10" s="92"/>
      <c r="B10" s="212" t="s">
        <v>14</v>
      </c>
      <c r="C10" s="212" t="s">
        <v>14</v>
      </c>
      <c r="D10" s="228">
        <f t="shared" si="0"/>
        <v>0</v>
      </c>
      <c r="E10" s="228">
        <f t="shared" si="1"/>
        <v>0</v>
      </c>
      <c r="F10" s="228">
        <f t="shared" si="2"/>
        <v>0</v>
      </c>
      <c r="G10" s="231"/>
      <c r="H10" s="231"/>
      <c r="I10" s="231"/>
      <c r="J10" s="231"/>
      <c r="K10" s="231"/>
      <c r="L10" s="231"/>
      <c r="M10" s="231"/>
      <c r="N10" s="231"/>
      <c r="O10" s="231"/>
      <c r="P10" s="231"/>
      <c r="Q10" s="231"/>
      <c r="R10" s="231"/>
      <c r="S10" s="231"/>
      <c r="T10" s="231"/>
      <c r="U10" s="231"/>
      <c r="V10" s="231"/>
      <c r="W10" s="231"/>
      <c r="X10" s="231"/>
      <c r="Y10" s="231"/>
      <c r="Z10" s="231"/>
      <c r="AA10" s="212"/>
      <c r="AB10" s="231"/>
      <c r="AC10" s="231"/>
      <c r="AD10" s="212"/>
      <c r="AE10" s="154">
        <f t="shared" si="3"/>
        <v>0</v>
      </c>
      <c r="AF10" s="93"/>
      <c r="AH10" s="127"/>
      <c r="AI10" s="127"/>
      <c r="AJ10" s="127"/>
      <c r="AK10" s="127"/>
      <c r="AL10" s="127"/>
      <c r="AM10" s="127"/>
    </row>
    <row r="11" spans="1:39" s="94" customFormat="1" ht="40.25" customHeight="1" thickBot="1">
      <c r="A11" s="92"/>
      <c r="B11" s="212" t="s">
        <v>14</v>
      </c>
      <c r="C11" s="212" t="s">
        <v>14</v>
      </c>
      <c r="D11" s="228">
        <f t="shared" si="0"/>
        <v>0</v>
      </c>
      <c r="E11" s="228">
        <f t="shared" si="1"/>
        <v>0</v>
      </c>
      <c r="F11" s="228">
        <f t="shared" si="2"/>
        <v>0</v>
      </c>
      <c r="G11" s="231"/>
      <c r="H11" s="231"/>
      <c r="I11" s="231"/>
      <c r="J11" s="231"/>
      <c r="K11" s="231"/>
      <c r="L11" s="231"/>
      <c r="M11" s="231"/>
      <c r="N11" s="231"/>
      <c r="O11" s="231"/>
      <c r="P11" s="231"/>
      <c r="Q11" s="231"/>
      <c r="R11" s="231"/>
      <c r="S11" s="231"/>
      <c r="T11" s="231"/>
      <c r="U11" s="231"/>
      <c r="V11" s="231"/>
      <c r="W11" s="231"/>
      <c r="X11" s="231"/>
      <c r="Y11" s="231"/>
      <c r="Z11" s="231"/>
      <c r="AA11" s="212"/>
      <c r="AB11" s="231"/>
      <c r="AC11" s="231"/>
      <c r="AD11" s="212"/>
      <c r="AE11" s="154">
        <f t="shared" si="3"/>
        <v>0</v>
      </c>
      <c r="AF11" s="93"/>
      <c r="AH11" s="127"/>
      <c r="AI11" s="127"/>
      <c r="AJ11" s="127"/>
      <c r="AK11" s="127"/>
      <c r="AL11" s="127"/>
      <c r="AM11" s="127"/>
    </row>
    <row r="12" spans="1:39" s="94" customFormat="1" ht="40.25" customHeight="1" thickBot="1">
      <c r="A12" s="92"/>
      <c r="B12" s="212" t="s">
        <v>14</v>
      </c>
      <c r="C12" s="212" t="s">
        <v>14</v>
      </c>
      <c r="D12" s="228">
        <f t="shared" si="0"/>
        <v>0</v>
      </c>
      <c r="E12" s="228">
        <f t="shared" si="1"/>
        <v>0</v>
      </c>
      <c r="F12" s="228">
        <f t="shared" si="2"/>
        <v>0</v>
      </c>
      <c r="G12" s="231"/>
      <c r="H12" s="231"/>
      <c r="I12" s="231"/>
      <c r="J12" s="231"/>
      <c r="K12" s="231"/>
      <c r="L12" s="231"/>
      <c r="M12" s="231"/>
      <c r="N12" s="231"/>
      <c r="O12" s="231"/>
      <c r="P12" s="231"/>
      <c r="Q12" s="231"/>
      <c r="R12" s="231"/>
      <c r="S12" s="231"/>
      <c r="T12" s="231"/>
      <c r="U12" s="231"/>
      <c r="V12" s="231"/>
      <c r="W12" s="231"/>
      <c r="X12" s="231"/>
      <c r="Y12" s="231"/>
      <c r="Z12" s="231"/>
      <c r="AA12" s="212"/>
      <c r="AB12" s="231"/>
      <c r="AC12" s="231"/>
      <c r="AD12" s="212"/>
      <c r="AE12" s="154">
        <f t="shared" si="3"/>
        <v>0</v>
      </c>
      <c r="AF12" s="93"/>
      <c r="AH12" s="127"/>
      <c r="AI12" s="127"/>
      <c r="AJ12" s="127"/>
      <c r="AK12" s="127"/>
      <c r="AL12" s="127"/>
      <c r="AM12" s="127"/>
    </row>
    <row r="13" spans="1:39" s="94" customFormat="1" ht="40.25" customHeight="1" thickBot="1">
      <c r="A13" s="92"/>
      <c r="B13" s="212" t="s">
        <v>14</v>
      </c>
      <c r="C13" s="212" t="s">
        <v>14</v>
      </c>
      <c r="D13" s="228">
        <f t="shared" si="0"/>
        <v>0</v>
      </c>
      <c r="E13" s="228">
        <f t="shared" si="1"/>
        <v>0</v>
      </c>
      <c r="F13" s="228">
        <f t="shared" si="2"/>
        <v>0</v>
      </c>
      <c r="G13" s="231"/>
      <c r="H13" s="231"/>
      <c r="I13" s="231"/>
      <c r="J13" s="231"/>
      <c r="K13" s="231"/>
      <c r="L13" s="231"/>
      <c r="M13" s="231"/>
      <c r="N13" s="231"/>
      <c r="O13" s="231"/>
      <c r="P13" s="231"/>
      <c r="Q13" s="231"/>
      <c r="R13" s="231"/>
      <c r="S13" s="231"/>
      <c r="T13" s="231"/>
      <c r="U13" s="231"/>
      <c r="V13" s="231"/>
      <c r="W13" s="231"/>
      <c r="X13" s="231"/>
      <c r="Y13" s="231"/>
      <c r="Z13" s="231"/>
      <c r="AA13" s="212"/>
      <c r="AB13" s="231"/>
      <c r="AC13" s="231"/>
      <c r="AD13" s="212"/>
      <c r="AE13" s="154">
        <f t="shared" si="3"/>
        <v>0</v>
      </c>
      <c r="AF13" s="93"/>
      <c r="AH13" s="127"/>
      <c r="AI13" s="127"/>
      <c r="AJ13" s="127"/>
      <c r="AK13" s="127"/>
      <c r="AL13" s="127"/>
      <c r="AM13" s="127"/>
    </row>
    <row r="14" spans="1:39" s="94" customFormat="1" ht="40.25" customHeight="1" thickBot="1">
      <c r="A14" s="92"/>
      <c r="B14" s="212" t="s">
        <v>14</v>
      </c>
      <c r="C14" s="212" t="s">
        <v>14</v>
      </c>
      <c r="D14" s="228">
        <f t="shared" si="0"/>
        <v>0</v>
      </c>
      <c r="E14" s="228">
        <f t="shared" si="1"/>
        <v>0</v>
      </c>
      <c r="F14" s="228">
        <f t="shared" si="2"/>
        <v>0</v>
      </c>
      <c r="G14" s="231"/>
      <c r="H14" s="231"/>
      <c r="I14" s="231"/>
      <c r="J14" s="231"/>
      <c r="K14" s="231"/>
      <c r="L14" s="231"/>
      <c r="M14" s="231"/>
      <c r="N14" s="231"/>
      <c r="O14" s="231"/>
      <c r="P14" s="231"/>
      <c r="Q14" s="231"/>
      <c r="R14" s="231"/>
      <c r="S14" s="231"/>
      <c r="T14" s="231"/>
      <c r="U14" s="231"/>
      <c r="V14" s="231"/>
      <c r="W14" s="231"/>
      <c r="X14" s="231"/>
      <c r="Y14" s="231"/>
      <c r="Z14" s="231"/>
      <c r="AA14" s="212"/>
      <c r="AB14" s="231"/>
      <c r="AC14" s="231"/>
      <c r="AD14" s="212"/>
      <c r="AE14" s="154">
        <f t="shared" si="3"/>
        <v>0</v>
      </c>
      <c r="AF14" s="93"/>
      <c r="AH14" s="127"/>
      <c r="AI14" s="127"/>
      <c r="AJ14" s="127"/>
      <c r="AK14" s="127"/>
      <c r="AL14" s="127"/>
      <c r="AM14" s="127"/>
    </row>
    <row r="15" spans="1:39" s="94" customFormat="1" ht="40.25" customHeight="1" thickBot="1">
      <c r="A15" s="92"/>
      <c r="B15" s="212" t="s">
        <v>14</v>
      </c>
      <c r="C15" s="212" t="s">
        <v>14</v>
      </c>
      <c r="D15" s="228">
        <f t="shared" si="0"/>
        <v>0</v>
      </c>
      <c r="E15" s="228">
        <f t="shared" si="1"/>
        <v>0</v>
      </c>
      <c r="F15" s="228">
        <f t="shared" si="2"/>
        <v>0</v>
      </c>
      <c r="G15" s="231"/>
      <c r="H15" s="231"/>
      <c r="I15" s="231"/>
      <c r="J15" s="231"/>
      <c r="K15" s="231"/>
      <c r="L15" s="231"/>
      <c r="M15" s="231"/>
      <c r="N15" s="231"/>
      <c r="O15" s="231"/>
      <c r="P15" s="231"/>
      <c r="Q15" s="231"/>
      <c r="R15" s="231"/>
      <c r="S15" s="231"/>
      <c r="T15" s="231"/>
      <c r="U15" s="231"/>
      <c r="V15" s="231"/>
      <c r="W15" s="231"/>
      <c r="X15" s="231"/>
      <c r="Y15" s="231"/>
      <c r="Z15" s="231"/>
      <c r="AA15" s="212"/>
      <c r="AB15" s="231"/>
      <c r="AC15" s="231"/>
      <c r="AD15" s="212"/>
      <c r="AE15" s="154">
        <f t="shared" si="3"/>
        <v>0</v>
      </c>
      <c r="AF15" s="93"/>
      <c r="AH15" s="127"/>
      <c r="AI15" s="127"/>
      <c r="AJ15" s="127"/>
      <c r="AK15" s="127"/>
      <c r="AL15" s="127"/>
      <c r="AM15" s="127"/>
    </row>
    <row r="16" spans="1:39" s="94" customFormat="1" ht="40.25" customHeight="1" thickBot="1">
      <c r="A16" s="92"/>
      <c r="B16" s="212" t="s">
        <v>14</v>
      </c>
      <c r="C16" s="212" t="s">
        <v>14</v>
      </c>
      <c r="D16" s="228">
        <f t="shared" si="0"/>
        <v>0</v>
      </c>
      <c r="E16" s="228">
        <f t="shared" si="1"/>
        <v>0</v>
      </c>
      <c r="F16" s="228">
        <f t="shared" si="2"/>
        <v>0</v>
      </c>
      <c r="G16" s="231"/>
      <c r="H16" s="231"/>
      <c r="I16" s="231"/>
      <c r="J16" s="231"/>
      <c r="K16" s="231"/>
      <c r="L16" s="231"/>
      <c r="M16" s="231"/>
      <c r="N16" s="231"/>
      <c r="O16" s="231"/>
      <c r="P16" s="231"/>
      <c r="Q16" s="231"/>
      <c r="R16" s="231"/>
      <c r="S16" s="231"/>
      <c r="T16" s="231"/>
      <c r="U16" s="231"/>
      <c r="V16" s="231"/>
      <c r="W16" s="231"/>
      <c r="X16" s="231"/>
      <c r="Y16" s="231"/>
      <c r="Z16" s="231"/>
      <c r="AA16" s="212"/>
      <c r="AB16" s="231"/>
      <c r="AC16" s="231"/>
      <c r="AD16" s="212"/>
      <c r="AE16" s="154">
        <f t="shared" si="3"/>
        <v>0</v>
      </c>
      <c r="AF16" s="93"/>
      <c r="AH16" s="127"/>
      <c r="AI16" s="127"/>
      <c r="AJ16" s="127"/>
      <c r="AK16" s="127"/>
      <c r="AL16" s="127"/>
      <c r="AM16" s="127"/>
    </row>
    <row r="17" spans="1:39" s="94" customFormat="1" ht="40.25" customHeight="1" thickBot="1">
      <c r="A17" s="92"/>
      <c r="B17" s="212" t="s">
        <v>14</v>
      </c>
      <c r="C17" s="212" t="s">
        <v>14</v>
      </c>
      <c r="D17" s="228">
        <f t="shared" si="0"/>
        <v>0</v>
      </c>
      <c r="E17" s="228">
        <f t="shared" si="1"/>
        <v>0</v>
      </c>
      <c r="F17" s="228">
        <f t="shared" si="2"/>
        <v>0</v>
      </c>
      <c r="G17" s="231"/>
      <c r="H17" s="231"/>
      <c r="I17" s="231"/>
      <c r="J17" s="231"/>
      <c r="K17" s="231"/>
      <c r="L17" s="231"/>
      <c r="M17" s="231"/>
      <c r="N17" s="231"/>
      <c r="O17" s="231"/>
      <c r="P17" s="231"/>
      <c r="Q17" s="231"/>
      <c r="R17" s="231"/>
      <c r="S17" s="231"/>
      <c r="T17" s="231"/>
      <c r="U17" s="231"/>
      <c r="V17" s="231"/>
      <c r="W17" s="231"/>
      <c r="X17" s="231"/>
      <c r="Y17" s="231"/>
      <c r="Z17" s="231"/>
      <c r="AA17" s="212"/>
      <c r="AB17" s="231"/>
      <c r="AC17" s="231"/>
      <c r="AD17" s="212"/>
      <c r="AE17" s="154">
        <f t="shared" si="3"/>
        <v>0</v>
      </c>
      <c r="AF17" s="93"/>
      <c r="AH17" s="127"/>
      <c r="AI17" s="127"/>
      <c r="AJ17" s="127"/>
      <c r="AK17" s="127"/>
      <c r="AL17" s="127"/>
      <c r="AM17" s="127"/>
    </row>
    <row r="18" spans="1:39" s="94" customFormat="1" ht="40.25" customHeight="1" thickBot="1">
      <c r="A18" s="92"/>
      <c r="B18" s="212" t="s">
        <v>14</v>
      </c>
      <c r="C18" s="212" t="s">
        <v>14</v>
      </c>
      <c r="D18" s="228">
        <f t="shared" si="0"/>
        <v>0</v>
      </c>
      <c r="E18" s="228">
        <f t="shared" si="1"/>
        <v>0</v>
      </c>
      <c r="F18" s="228">
        <f t="shared" si="2"/>
        <v>0</v>
      </c>
      <c r="G18" s="231"/>
      <c r="H18" s="231"/>
      <c r="I18" s="231"/>
      <c r="J18" s="231"/>
      <c r="K18" s="231"/>
      <c r="L18" s="231"/>
      <c r="M18" s="231"/>
      <c r="N18" s="231"/>
      <c r="O18" s="231"/>
      <c r="P18" s="231"/>
      <c r="Q18" s="231"/>
      <c r="R18" s="231"/>
      <c r="S18" s="231"/>
      <c r="T18" s="231"/>
      <c r="U18" s="231"/>
      <c r="V18" s="231"/>
      <c r="W18" s="231"/>
      <c r="X18" s="231"/>
      <c r="Y18" s="231"/>
      <c r="Z18" s="231"/>
      <c r="AA18" s="212"/>
      <c r="AB18" s="231"/>
      <c r="AC18" s="231"/>
      <c r="AD18" s="212"/>
      <c r="AE18" s="154">
        <f t="shared" si="3"/>
        <v>0</v>
      </c>
      <c r="AF18" s="93"/>
      <c r="AH18" s="127"/>
      <c r="AI18" s="127"/>
      <c r="AJ18" s="127"/>
      <c r="AK18" s="127"/>
      <c r="AL18" s="127"/>
      <c r="AM18" s="127"/>
    </row>
    <row r="19" spans="1:39" s="94" customFormat="1" ht="40.25" customHeight="1" thickBot="1">
      <c r="A19" s="92"/>
      <c r="B19" s="212" t="s">
        <v>14</v>
      </c>
      <c r="C19" s="212" t="s">
        <v>14</v>
      </c>
      <c r="D19" s="228">
        <f t="shared" si="0"/>
        <v>0</v>
      </c>
      <c r="E19" s="228">
        <f t="shared" si="1"/>
        <v>0</v>
      </c>
      <c r="F19" s="228">
        <f t="shared" si="2"/>
        <v>0</v>
      </c>
      <c r="G19" s="231"/>
      <c r="H19" s="231"/>
      <c r="I19" s="231"/>
      <c r="J19" s="231"/>
      <c r="K19" s="231"/>
      <c r="L19" s="231"/>
      <c r="M19" s="231"/>
      <c r="N19" s="231"/>
      <c r="O19" s="231"/>
      <c r="P19" s="231"/>
      <c r="Q19" s="231"/>
      <c r="R19" s="231"/>
      <c r="S19" s="231"/>
      <c r="T19" s="231"/>
      <c r="U19" s="231"/>
      <c r="V19" s="231"/>
      <c r="W19" s="231"/>
      <c r="X19" s="231"/>
      <c r="Y19" s="231"/>
      <c r="Z19" s="231"/>
      <c r="AA19" s="212"/>
      <c r="AB19" s="231"/>
      <c r="AC19" s="231"/>
      <c r="AD19" s="212"/>
      <c r="AE19" s="154">
        <f t="shared" si="3"/>
        <v>0</v>
      </c>
      <c r="AF19" s="93"/>
      <c r="AH19" s="127"/>
      <c r="AI19" s="127"/>
      <c r="AJ19" s="127"/>
      <c r="AK19" s="127"/>
      <c r="AL19" s="127"/>
      <c r="AM19" s="127"/>
    </row>
    <row r="20" spans="1:39" s="94" customFormat="1" ht="40.25" customHeight="1" thickBot="1">
      <c r="A20" s="92"/>
      <c r="B20" s="212" t="s">
        <v>14</v>
      </c>
      <c r="C20" s="212" t="s">
        <v>14</v>
      </c>
      <c r="D20" s="228">
        <f t="shared" si="0"/>
        <v>0</v>
      </c>
      <c r="E20" s="228">
        <f t="shared" si="1"/>
        <v>0</v>
      </c>
      <c r="F20" s="228">
        <f t="shared" si="2"/>
        <v>0</v>
      </c>
      <c r="G20" s="231"/>
      <c r="H20" s="231"/>
      <c r="I20" s="231"/>
      <c r="J20" s="231"/>
      <c r="K20" s="231"/>
      <c r="L20" s="231"/>
      <c r="M20" s="231"/>
      <c r="N20" s="231"/>
      <c r="O20" s="231"/>
      <c r="P20" s="231"/>
      <c r="Q20" s="231"/>
      <c r="R20" s="231"/>
      <c r="S20" s="231"/>
      <c r="T20" s="231"/>
      <c r="U20" s="231"/>
      <c r="V20" s="231"/>
      <c r="W20" s="231"/>
      <c r="X20" s="231"/>
      <c r="Y20" s="231"/>
      <c r="Z20" s="231"/>
      <c r="AA20" s="212"/>
      <c r="AB20" s="231"/>
      <c r="AC20" s="231"/>
      <c r="AD20" s="212"/>
      <c r="AE20" s="154">
        <f t="shared" si="3"/>
        <v>0</v>
      </c>
      <c r="AF20" s="93"/>
      <c r="AH20" s="127"/>
      <c r="AI20" s="127"/>
      <c r="AJ20" s="127"/>
      <c r="AK20" s="127"/>
      <c r="AL20" s="127"/>
      <c r="AM20" s="127"/>
    </row>
    <row r="21" spans="1:39" s="94" customFormat="1" ht="40.25" customHeight="1" thickBot="1">
      <c r="A21" s="92"/>
      <c r="B21" s="212" t="s">
        <v>14</v>
      </c>
      <c r="C21" s="212" t="s">
        <v>14</v>
      </c>
      <c r="D21" s="228">
        <f t="shared" si="0"/>
        <v>0</v>
      </c>
      <c r="E21" s="228">
        <f t="shared" si="1"/>
        <v>0</v>
      </c>
      <c r="F21" s="228">
        <f t="shared" si="2"/>
        <v>0</v>
      </c>
      <c r="G21" s="231"/>
      <c r="H21" s="231"/>
      <c r="I21" s="231"/>
      <c r="J21" s="231"/>
      <c r="K21" s="231"/>
      <c r="L21" s="231"/>
      <c r="M21" s="231"/>
      <c r="N21" s="231"/>
      <c r="O21" s="231"/>
      <c r="P21" s="231"/>
      <c r="Q21" s="231"/>
      <c r="R21" s="231"/>
      <c r="S21" s="231"/>
      <c r="T21" s="231"/>
      <c r="U21" s="231"/>
      <c r="V21" s="231"/>
      <c r="W21" s="231"/>
      <c r="X21" s="231"/>
      <c r="Y21" s="231"/>
      <c r="Z21" s="231"/>
      <c r="AA21" s="212"/>
      <c r="AB21" s="231"/>
      <c r="AC21" s="231"/>
      <c r="AD21" s="212"/>
      <c r="AE21" s="154">
        <f t="shared" si="3"/>
        <v>0</v>
      </c>
      <c r="AF21" s="93"/>
      <c r="AH21" s="127"/>
      <c r="AI21" s="127"/>
      <c r="AJ21" s="127"/>
      <c r="AK21" s="127"/>
      <c r="AL21" s="127"/>
      <c r="AM21" s="127"/>
    </row>
    <row r="22" spans="1:39" s="94" customFormat="1" ht="40.25" customHeight="1" thickBot="1">
      <c r="A22" s="92"/>
      <c r="B22" s="212" t="s">
        <v>14</v>
      </c>
      <c r="C22" s="212" t="s">
        <v>14</v>
      </c>
      <c r="D22" s="228">
        <f t="shared" si="0"/>
        <v>0</v>
      </c>
      <c r="E22" s="228">
        <f t="shared" si="1"/>
        <v>0</v>
      </c>
      <c r="F22" s="228">
        <f t="shared" si="2"/>
        <v>0</v>
      </c>
      <c r="G22" s="231"/>
      <c r="H22" s="231"/>
      <c r="I22" s="231"/>
      <c r="J22" s="231"/>
      <c r="K22" s="231"/>
      <c r="L22" s="231"/>
      <c r="M22" s="231"/>
      <c r="N22" s="231"/>
      <c r="O22" s="231"/>
      <c r="P22" s="231"/>
      <c r="Q22" s="231"/>
      <c r="R22" s="231"/>
      <c r="S22" s="231"/>
      <c r="T22" s="231"/>
      <c r="U22" s="231"/>
      <c r="V22" s="231"/>
      <c r="W22" s="231"/>
      <c r="X22" s="231"/>
      <c r="Y22" s="231"/>
      <c r="Z22" s="231"/>
      <c r="AA22" s="212"/>
      <c r="AB22" s="231"/>
      <c r="AC22" s="231"/>
      <c r="AD22" s="212"/>
      <c r="AE22" s="154">
        <f t="shared" si="3"/>
        <v>0</v>
      </c>
      <c r="AF22" s="93"/>
      <c r="AH22" s="127"/>
      <c r="AI22" s="127"/>
      <c r="AJ22" s="127"/>
      <c r="AK22" s="127"/>
      <c r="AL22" s="127"/>
      <c r="AM22" s="127"/>
    </row>
    <row r="23" spans="1:39" s="94" customFormat="1" ht="40.25" customHeight="1" thickBot="1">
      <c r="A23" s="92"/>
      <c r="B23" s="212" t="s">
        <v>14</v>
      </c>
      <c r="C23" s="212" t="s">
        <v>14</v>
      </c>
      <c r="D23" s="228">
        <f t="shared" si="0"/>
        <v>0</v>
      </c>
      <c r="E23" s="228">
        <f t="shared" si="1"/>
        <v>0</v>
      </c>
      <c r="F23" s="228">
        <f t="shared" si="2"/>
        <v>0</v>
      </c>
      <c r="G23" s="231"/>
      <c r="H23" s="231"/>
      <c r="I23" s="231"/>
      <c r="J23" s="231"/>
      <c r="K23" s="231"/>
      <c r="L23" s="231"/>
      <c r="M23" s="231"/>
      <c r="N23" s="231"/>
      <c r="O23" s="231"/>
      <c r="P23" s="231"/>
      <c r="Q23" s="231"/>
      <c r="R23" s="231"/>
      <c r="S23" s="231"/>
      <c r="T23" s="231"/>
      <c r="U23" s="231"/>
      <c r="V23" s="231"/>
      <c r="W23" s="231"/>
      <c r="X23" s="231"/>
      <c r="Y23" s="231"/>
      <c r="Z23" s="231"/>
      <c r="AA23" s="212"/>
      <c r="AB23" s="231"/>
      <c r="AC23" s="231"/>
      <c r="AD23" s="212"/>
      <c r="AE23" s="154">
        <f t="shared" si="3"/>
        <v>0</v>
      </c>
      <c r="AF23" s="93"/>
      <c r="AH23" s="127"/>
      <c r="AI23" s="127"/>
      <c r="AJ23" s="127"/>
      <c r="AK23" s="127"/>
      <c r="AL23" s="127"/>
      <c r="AM23" s="127"/>
    </row>
    <row r="24" spans="1:39" s="94" customFormat="1" ht="40.25" customHeight="1" thickBot="1">
      <c r="A24" s="92"/>
      <c r="B24" s="212" t="s">
        <v>14</v>
      </c>
      <c r="C24" s="212" t="s">
        <v>14</v>
      </c>
      <c r="D24" s="228">
        <f t="shared" si="0"/>
        <v>0</v>
      </c>
      <c r="E24" s="228">
        <f t="shared" si="1"/>
        <v>0</v>
      </c>
      <c r="F24" s="228">
        <f t="shared" si="2"/>
        <v>0</v>
      </c>
      <c r="G24" s="231"/>
      <c r="H24" s="231"/>
      <c r="I24" s="231"/>
      <c r="J24" s="231"/>
      <c r="K24" s="231"/>
      <c r="L24" s="231"/>
      <c r="M24" s="231"/>
      <c r="N24" s="231"/>
      <c r="O24" s="231"/>
      <c r="P24" s="231"/>
      <c r="Q24" s="231"/>
      <c r="R24" s="231"/>
      <c r="S24" s="231"/>
      <c r="T24" s="231"/>
      <c r="U24" s="231"/>
      <c r="V24" s="231"/>
      <c r="W24" s="231"/>
      <c r="X24" s="231"/>
      <c r="Y24" s="231"/>
      <c r="Z24" s="231"/>
      <c r="AA24" s="212"/>
      <c r="AB24" s="231"/>
      <c r="AC24" s="231"/>
      <c r="AD24" s="212"/>
      <c r="AE24" s="154">
        <f t="shared" si="3"/>
        <v>0</v>
      </c>
      <c r="AF24" s="93"/>
      <c r="AH24" s="127"/>
      <c r="AI24" s="127"/>
      <c r="AJ24" s="127"/>
      <c r="AK24" s="127"/>
      <c r="AL24" s="127"/>
      <c r="AM24" s="127"/>
    </row>
    <row r="25" spans="1:39" s="94" customFormat="1" ht="40.25" customHeight="1" thickBot="1">
      <c r="A25" s="92"/>
      <c r="B25" s="212" t="s">
        <v>14</v>
      </c>
      <c r="C25" s="212" t="s">
        <v>14</v>
      </c>
      <c r="D25" s="228">
        <f t="shared" si="0"/>
        <v>0</v>
      </c>
      <c r="E25" s="228">
        <f t="shared" si="1"/>
        <v>0</v>
      </c>
      <c r="F25" s="228">
        <f t="shared" si="2"/>
        <v>0</v>
      </c>
      <c r="G25" s="231"/>
      <c r="H25" s="231"/>
      <c r="I25" s="231"/>
      <c r="J25" s="231"/>
      <c r="K25" s="231"/>
      <c r="L25" s="231"/>
      <c r="M25" s="231"/>
      <c r="N25" s="231"/>
      <c r="O25" s="231"/>
      <c r="P25" s="231"/>
      <c r="Q25" s="231"/>
      <c r="R25" s="231"/>
      <c r="S25" s="231"/>
      <c r="T25" s="231"/>
      <c r="U25" s="231"/>
      <c r="V25" s="231"/>
      <c r="W25" s="231"/>
      <c r="X25" s="231"/>
      <c r="Y25" s="231"/>
      <c r="Z25" s="231"/>
      <c r="AA25" s="212"/>
      <c r="AB25" s="231"/>
      <c r="AC25" s="231"/>
      <c r="AD25" s="212"/>
      <c r="AE25" s="154">
        <f t="shared" si="3"/>
        <v>0</v>
      </c>
      <c r="AF25" s="93"/>
      <c r="AH25" s="127"/>
      <c r="AI25" s="127"/>
      <c r="AJ25" s="127"/>
      <c r="AK25" s="127"/>
      <c r="AL25" s="127"/>
      <c r="AM25" s="127"/>
    </row>
    <row r="26" spans="1:39" s="94" customFormat="1" ht="40.25" customHeight="1" thickBot="1">
      <c r="A26" s="92"/>
      <c r="B26" s="212" t="s">
        <v>14</v>
      </c>
      <c r="C26" s="212" t="s">
        <v>14</v>
      </c>
      <c r="D26" s="228">
        <f t="shared" si="0"/>
        <v>0</v>
      </c>
      <c r="E26" s="228">
        <f t="shared" si="1"/>
        <v>0</v>
      </c>
      <c r="F26" s="228">
        <f t="shared" si="2"/>
        <v>0</v>
      </c>
      <c r="G26" s="231"/>
      <c r="H26" s="231"/>
      <c r="I26" s="231"/>
      <c r="J26" s="231"/>
      <c r="K26" s="231"/>
      <c r="L26" s="231"/>
      <c r="M26" s="231"/>
      <c r="N26" s="231"/>
      <c r="O26" s="231"/>
      <c r="P26" s="231"/>
      <c r="Q26" s="231"/>
      <c r="R26" s="231"/>
      <c r="S26" s="231"/>
      <c r="T26" s="231"/>
      <c r="U26" s="231"/>
      <c r="V26" s="231"/>
      <c r="W26" s="231"/>
      <c r="X26" s="231"/>
      <c r="Y26" s="231"/>
      <c r="Z26" s="231"/>
      <c r="AA26" s="212"/>
      <c r="AB26" s="231"/>
      <c r="AC26" s="231"/>
      <c r="AD26" s="212"/>
      <c r="AE26" s="154">
        <f t="shared" si="3"/>
        <v>0</v>
      </c>
      <c r="AF26" s="93"/>
      <c r="AH26" s="127"/>
      <c r="AI26" s="127"/>
      <c r="AJ26" s="127"/>
      <c r="AK26" s="127"/>
      <c r="AL26" s="127"/>
      <c r="AM26" s="127"/>
    </row>
    <row r="27" spans="1:39" s="94" customFormat="1" ht="40.25" customHeight="1" thickBot="1">
      <c r="A27" s="92"/>
      <c r="B27" s="212" t="s">
        <v>14</v>
      </c>
      <c r="C27" s="212" t="s">
        <v>14</v>
      </c>
      <c r="D27" s="228">
        <f t="shared" si="0"/>
        <v>0</v>
      </c>
      <c r="E27" s="228">
        <f t="shared" si="1"/>
        <v>0</v>
      </c>
      <c r="F27" s="228">
        <f t="shared" si="2"/>
        <v>0</v>
      </c>
      <c r="G27" s="231"/>
      <c r="H27" s="231"/>
      <c r="I27" s="231"/>
      <c r="J27" s="231"/>
      <c r="K27" s="231"/>
      <c r="L27" s="231"/>
      <c r="M27" s="231"/>
      <c r="N27" s="231"/>
      <c r="O27" s="231"/>
      <c r="P27" s="231"/>
      <c r="Q27" s="231"/>
      <c r="R27" s="231"/>
      <c r="S27" s="231"/>
      <c r="T27" s="231"/>
      <c r="U27" s="231"/>
      <c r="V27" s="231"/>
      <c r="W27" s="231"/>
      <c r="X27" s="231"/>
      <c r="Y27" s="231"/>
      <c r="Z27" s="231"/>
      <c r="AA27" s="212"/>
      <c r="AB27" s="231"/>
      <c r="AC27" s="231"/>
      <c r="AD27" s="212"/>
      <c r="AE27" s="154">
        <f t="shared" si="3"/>
        <v>0</v>
      </c>
      <c r="AF27" s="93"/>
      <c r="AH27" s="127"/>
      <c r="AI27" s="127"/>
      <c r="AJ27" s="127"/>
      <c r="AK27" s="127"/>
      <c r="AL27" s="127"/>
      <c r="AM27" s="127"/>
    </row>
    <row r="28" spans="1:39" s="94" customFormat="1" ht="40.25" customHeight="1" thickBot="1">
      <c r="A28" s="92"/>
      <c r="B28" s="212" t="s">
        <v>14</v>
      </c>
      <c r="C28" s="212" t="s">
        <v>14</v>
      </c>
      <c r="D28" s="228">
        <f t="shared" si="0"/>
        <v>0</v>
      </c>
      <c r="E28" s="228">
        <f t="shared" si="1"/>
        <v>0</v>
      </c>
      <c r="F28" s="228">
        <f t="shared" si="2"/>
        <v>0</v>
      </c>
      <c r="G28" s="231"/>
      <c r="H28" s="231"/>
      <c r="I28" s="231"/>
      <c r="J28" s="231"/>
      <c r="K28" s="231"/>
      <c r="L28" s="231"/>
      <c r="M28" s="231"/>
      <c r="N28" s="231"/>
      <c r="O28" s="231"/>
      <c r="P28" s="231"/>
      <c r="Q28" s="231"/>
      <c r="R28" s="231"/>
      <c r="S28" s="231"/>
      <c r="T28" s="231"/>
      <c r="U28" s="231"/>
      <c r="V28" s="231"/>
      <c r="W28" s="231"/>
      <c r="X28" s="231"/>
      <c r="Y28" s="231"/>
      <c r="Z28" s="231"/>
      <c r="AA28" s="212"/>
      <c r="AB28" s="231"/>
      <c r="AC28" s="231"/>
      <c r="AD28" s="212"/>
      <c r="AE28" s="154">
        <f t="shared" si="3"/>
        <v>0</v>
      </c>
      <c r="AF28" s="93"/>
      <c r="AH28" s="127"/>
      <c r="AI28" s="127"/>
      <c r="AJ28" s="127"/>
      <c r="AK28" s="127"/>
      <c r="AL28" s="127"/>
      <c r="AM28" s="127"/>
    </row>
    <row r="29" spans="1:39" s="94" customFormat="1" ht="40.25" customHeight="1" thickBot="1">
      <c r="A29" s="92"/>
      <c r="B29" s="212" t="s">
        <v>14</v>
      </c>
      <c r="C29" s="212" t="s">
        <v>14</v>
      </c>
      <c r="D29" s="228">
        <f t="shared" si="0"/>
        <v>0</v>
      </c>
      <c r="E29" s="228">
        <f t="shared" si="1"/>
        <v>0</v>
      </c>
      <c r="F29" s="228">
        <f t="shared" si="2"/>
        <v>0</v>
      </c>
      <c r="G29" s="231"/>
      <c r="H29" s="231"/>
      <c r="I29" s="231"/>
      <c r="J29" s="231"/>
      <c r="K29" s="231"/>
      <c r="L29" s="231"/>
      <c r="M29" s="231"/>
      <c r="N29" s="231"/>
      <c r="O29" s="231"/>
      <c r="P29" s="231"/>
      <c r="Q29" s="231"/>
      <c r="R29" s="231"/>
      <c r="S29" s="231"/>
      <c r="T29" s="231"/>
      <c r="U29" s="231"/>
      <c r="V29" s="231"/>
      <c r="W29" s="231"/>
      <c r="X29" s="231"/>
      <c r="Y29" s="231"/>
      <c r="Z29" s="231"/>
      <c r="AA29" s="212"/>
      <c r="AB29" s="231"/>
      <c r="AC29" s="231"/>
      <c r="AD29" s="212"/>
      <c r="AE29" s="154">
        <f t="shared" si="3"/>
        <v>0</v>
      </c>
      <c r="AF29" s="93"/>
      <c r="AH29" s="127"/>
      <c r="AI29" s="127"/>
      <c r="AJ29" s="127"/>
      <c r="AK29" s="127"/>
      <c r="AL29" s="127"/>
      <c r="AM29" s="127"/>
    </row>
    <row r="30" spans="1:39" s="94" customFormat="1" ht="40.25" customHeight="1" thickBot="1">
      <c r="A30" s="92"/>
      <c r="B30" s="212" t="s">
        <v>14</v>
      </c>
      <c r="C30" s="212" t="s">
        <v>14</v>
      </c>
      <c r="D30" s="228">
        <f t="shared" si="0"/>
        <v>0</v>
      </c>
      <c r="E30" s="228">
        <f t="shared" si="1"/>
        <v>0</v>
      </c>
      <c r="F30" s="228">
        <f t="shared" si="2"/>
        <v>0</v>
      </c>
      <c r="G30" s="231"/>
      <c r="H30" s="231"/>
      <c r="I30" s="231"/>
      <c r="J30" s="231"/>
      <c r="K30" s="231"/>
      <c r="L30" s="231"/>
      <c r="M30" s="231"/>
      <c r="N30" s="231"/>
      <c r="O30" s="231"/>
      <c r="P30" s="231"/>
      <c r="Q30" s="231"/>
      <c r="R30" s="231"/>
      <c r="S30" s="231"/>
      <c r="T30" s="231"/>
      <c r="U30" s="231"/>
      <c r="V30" s="231"/>
      <c r="W30" s="231"/>
      <c r="X30" s="231"/>
      <c r="Y30" s="231"/>
      <c r="Z30" s="231"/>
      <c r="AA30" s="212"/>
      <c r="AB30" s="231"/>
      <c r="AC30" s="231"/>
      <c r="AD30" s="212"/>
      <c r="AE30" s="154">
        <f t="shared" si="3"/>
        <v>0</v>
      </c>
      <c r="AF30" s="93"/>
      <c r="AH30" s="127"/>
      <c r="AI30" s="127"/>
      <c r="AJ30" s="127"/>
      <c r="AK30" s="127"/>
      <c r="AL30" s="127"/>
      <c r="AM30" s="127"/>
    </row>
    <row r="31" spans="1:39" s="94" customFormat="1" ht="40.25" customHeight="1" thickBot="1">
      <c r="A31" s="92"/>
      <c r="B31" s="212" t="s">
        <v>14</v>
      </c>
      <c r="C31" s="212" t="s">
        <v>14</v>
      </c>
      <c r="D31" s="228">
        <f t="shared" si="0"/>
        <v>0</v>
      </c>
      <c r="E31" s="228">
        <f t="shared" si="1"/>
        <v>0</v>
      </c>
      <c r="F31" s="228">
        <f t="shared" si="2"/>
        <v>0</v>
      </c>
      <c r="G31" s="231"/>
      <c r="H31" s="231"/>
      <c r="I31" s="231"/>
      <c r="J31" s="231"/>
      <c r="K31" s="231"/>
      <c r="L31" s="231"/>
      <c r="M31" s="231"/>
      <c r="N31" s="231"/>
      <c r="O31" s="231"/>
      <c r="P31" s="231"/>
      <c r="Q31" s="231"/>
      <c r="R31" s="231"/>
      <c r="S31" s="231"/>
      <c r="T31" s="231"/>
      <c r="U31" s="231"/>
      <c r="V31" s="231"/>
      <c r="W31" s="231"/>
      <c r="X31" s="231"/>
      <c r="Y31" s="231"/>
      <c r="Z31" s="231"/>
      <c r="AA31" s="212"/>
      <c r="AB31" s="231"/>
      <c r="AC31" s="231"/>
      <c r="AD31" s="212"/>
      <c r="AE31" s="154">
        <f t="shared" si="3"/>
        <v>0</v>
      </c>
      <c r="AF31" s="93"/>
      <c r="AH31" s="127"/>
      <c r="AI31" s="127"/>
      <c r="AJ31" s="127"/>
      <c r="AK31" s="127"/>
      <c r="AL31" s="127"/>
      <c r="AM31" s="127"/>
    </row>
    <row r="32" spans="1:39" ht="15" hidden="1" customHeight="1">
      <c r="A32" s="78"/>
      <c r="B32" s="126"/>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86"/>
    </row>
    <row r="33"/>
    <row r="34"/>
    <row r="35"/>
    <row r="36"/>
  </sheetData>
  <sheetProtection algorithmName="SHA-512" hashValue="s847FrCkoAwgsABrst+SSRMxt2ck0cwhCp5YQGSHQMkLYYbtixp86vRp4LwQTUZUKSbgbn0NOyNP8xxX/h/3cQ==" saltValue="rUUQAN8AeU8p66EWEiwzpA==" spinCount="100000" sheet="1" objects="1" scenarios="1"/>
  <conditionalFormatting sqref="A13:AM32">
    <cfRule type="expression" dxfId="48" priority="2">
      <formula>$B$3="You do not need to fill in details on this form"</formula>
    </cfRule>
  </conditionalFormatting>
  <conditionalFormatting sqref="AA7">
    <cfRule type="expression" dxfId="47" priority="13">
      <formula>OR($Z7&lt;0,$Z7="")</formula>
    </cfRule>
  </conditionalFormatting>
  <conditionalFormatting sqref="AA8:AA31">
    <cfRule type="expression" dxfId="46" priority="3">
      <formula>OR($Z8&lt;0,$Z8="")</formula>
    </cfRule>
  </conditionalFormatting>
  <conditionalFormatting sqref="AC8:AC12">
    <cfRule type="expression" dxfId="45" priority="1">
      <formula>$B$3="You do not need to fill in details on this form"</formula>
    </cfRule>
  </conditionalFormatting>
  <conditionalFormatting sqref="AD7">
    <cfRule type="expression" dxfId="44" priority="14">
      <formula>OR($AC7&lt;0,$AC7="")</formula>
    </cfRule>
  </conditionalFormatting>
  <conditionalFormatting sqref="AD8:AD31">
    <cfRule type="expression" dxfId="43" priority="4">
      <formula>OR($AC8&lt;0,$AC8="")</formula>
    </cfRule>
  </conditionalFormatting>
  <conditionalFormatting sqref="AD8:AM12 A8:AB12 A4:AM7">
    <cfRule type="expression" dxfId="42" priority="8">
      <formula>$B$3="You do not need to fill in details on this form"</formula>
    </cfRule>
  </conditionalFormatting>
  <dataValidations count="6">
    <dataValidation type="textLength" operator="lessThan" allowBlank="1" showInputMessage="1" showErrorMessage="1" prompt="Describe the adjustments made in 6V._x000a_Free text - max length 250 characters_x000a__x000a_" sqref="AD7:AD31" xr:uid="{00000000-0002-0000-0800-000000000000}">
      <formula1>250</formula1>
    </dataValidation>
    <dataValidation type="textLength" operator="lessThan" allowBlank="1" showInputMessage="1" showErrorMessage="1" prompt="Describe the Other or Unknown application in 6T._x000a_Free text - max length 250 characters" sqref="AA7:AA31" xr:uid="{00000000-0002-0000-0800-000001000000}">
      <formula1>250</formula1>
    </dataValidation>
    <dataValidation type="custom" allowBlank="1" showInputMessage="1" showErrorMessage="1" prompt="Enter quantity with up to 3 decimal places" sqref="G7:Z31 AB7:AB31" xr:uid="{00000000-0002-0000-0800-000002000000}">
      <formula1>AND(ISNUMBER(G7),G7&gt;=0)</formula1>
    </dataValidation>
    <dataValidation type="list" showInputMessage="1" showErrorMessage="1" sqref="B7:B31" xr:uid="{00000000-0002-0000-0800-000003000000}">
      <formula1>R_Chemical_Group</formula1>
    </dataValidation>
    <dataValidation type="list" showInputMessage="1" showErrorMessage="1" sqref="C7:C31" xr:uid="{00000000-0002-0000-0800-000004000000}">
      <formula1>INDIRECT($B7)</formula1>
    </dataValidation>
    <dataValidation allowBlank="1" showInputMessage="1" showErrorMessage="1" prompt="Enter quantity with up to 3 decimal places" sqref="AC7 AC8:AC31" xr:uid="{00000000-0002-0000-0800-000005000000}"/>
  </dataValidations>
  <hyperlinks>
    <hyperlink ref="G6" location="Glos_6A" display="6A - Amount you exported" xr:uid="{00000000-0004-0000-0800-000000000000}"/>
    <hyperlink ref="H6" location="Glos_6B" display="6B - Amount you destroyed" xr:uid="{00000000-0004-0000-0800-000001000000}"/>
    <hyperlink ref="I6" location="Glos_6C" display="6C - Military equipment" xr:uid="{00000000-0004-0000-0800-000002000000}"/>
    <hyperlink ref="AE6" location="Glos_6W" display="6W - Total amount for all applications" xr:uid="{00000000-0004-0000-0800-000003000000}"/>
    <hyperlink ref="S6" location="Glos_6M" display="6M - Semiconductor manufacture" xr:uid="{00000000-0004-0000-0800-000004000000}"/>
    <hyperlink ref="R6" location="Glos_6L" display="6L - Feedstock" xr:uid="{00000000-0004-0000-0800-000005000000}"/>
  </hyperlinks>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tem_x0020_Type xmlns="a6757d9b-889d-461b-936e-7107c5f2179b">Other</Item_x0020_Type>
    <_ip_UnifiedCompliancePolicyUIAction xmlns="http://schemas.microsoft.com/sharepoint/v3" xsi:nil="true"/>
    <_ip_UnifiedCompliancePolicyProperties xmlns="http://schemas.microsoft.com/sharepoint/v3" xsi:nil="true"/>
    <lcf76f155ced4ddcb4097134ff3c332f xmlns="a6757d9b-889d-461b-936e-7107c5f2179b">
      <Terms xmlns="http://schemas.microsoft.com/office/infopath/2007/PartnerControls"/>
    </lcf76f155ced4ddcb4097134ff3c332f>
    <TaxCatchAll xmlns="662745e8-e224-48e8-a2e3-254862b8c2f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A7F4AE4E83C64095BF4FFA86C78E02" ma:contentTypeVersion="21" ma:contentTypeDescription="Create a new document." ma:contentTypeScope="" ma:versionID="2ffca3dc6dc2f61eef65cd565ad48cfe">
  <xsd:schema xmlns:xsd="http://www.w3.org/2001/XMLSchema" xmlns:xs="http://www.w3.org/2001/XMLSchema" xmlns:p="http://schemas.microsoft.com/office/2006/metadata/properties" xmlns:ns1="http://schemas.microsoft.com/sharepoint/v3" xmlns:ns2="a6757d9b-889d-461b-936e-7107c5f2179b" xmlns:ns3="662745e8-e224-48e8-a2e3-254862b8c2f5" xmlns:ns4="a065dbd5-d412-4dc8-8d32-f3a84ed4824b" targetNamespace="http://schemas.microsoft.com/office/2006/metadata/properties" ma:root="true" ma:fieldsID="3d94897868fe9e7a8db345f0bf171442" ns1:_="" ns2:_="" ns3:_="" ns4:_="">
    <xsd:import namespace="http://schemas.microsoft.com/sharepoint/v3"/>
    <xsd:import namespace="a6757d9b-889d-461b-936e-7107c5f2179b"/>
    <xsd:import namespace="662745e8-e224-48e8-a2e3-254862b8c2f5"/>
    <xsd:import namespace="a065dbd5-d412-4dc8-8d32-f3a84ed4824b"/>
    <xsd:element name="properties">
      <xsd:complexType>
        <xsd:sequence>
          <xsd:element name="documentManagement">
            <xsd:complexType>
              <xsd:all>
                <xsd:element ref="ns2:MediaServiceMetadata" minOccurs="0"/>
                <xsd:element ref="ns2:MediaServiceFastMetadata" minOccurs="0"/>
                <xsd:element ref="ns2:Item_x0020_Type" minOccurs="0"/>
                <xsd:element ref="ns1:_ip_UnifiedCompliancePolicyProperties" minOccurs="0"/>
                <xsd:element ref="ns1:_ip_UnifiedCompliancePolicyUIActio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4:SharedWithUsers" minOccurs="0"/>
                <xsd:element ref="ns4: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6757d9b-889d-461b-936e-7107c5f217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tem_x0020_Type" ma:index="10" nillable="true" ma:displayName="Item Type" ma:default="Other" ma:format="Dropdown" ma:internalName="Item_x0020_Type">
      <xsd:simpleType>
        <xsd:union memberTypes="dms:Text">
          <xsd:simpleType>
            <xsd:restriction base="dms:Choice">
              <xsd:enumeration value="Actions"/>
              <xsd:enumeration value="Administration"/>
              <xsd:enumeration value="Agenda"/>
              <xsd:enumeration value="End-Of-Stage Report"/>
              <xsd:enumeration value="Meeting Pack"/>
              <xsd:enumeration value="Communication"/>
              <xsd:enumeration value="Dependency Agreement"/>
              <xsd:enumeration value="Finance"/>
              <xsd:enumeration value="Governance"/>
              <xsd:enumeration value="Guidance"/>
              <xsd:enumeration value="Information Requests"/>
              <xsd:enumeration value="Minutes"/>
              <xsd:enumeration value="Notebooks"/>
              <xsd:enumeration value="Portfolio Highlight Reports"/>
              <xsd:enumeration value="Project Highlight Reports"/>
              <xsd:enumeration value="Processes"/>
              <xsd:enumeration value="Project Plan"/>
              <xsd:enumeration value="Project Workbook"/>
              <xsd:enumeration value="Reports"/>
              <xsd:enumeration value="Resourcing"/>
              <xsd:enumeration value="Resources"/>
              <xsd:enumeration value="Sprint Reports"/>
              <xsd:enumeration value="Templates"/>
              <xsd:enumeration value="Time Recording (incl leave)"/>
              <xsd:enumeration value="Change Management"/>
              <xsd:enumeration value="Onboarding and Offboarding"/>
              <xsd:enumeration value="User Guides"/>
              <xsd:enumeration value="User Research"/>
              <xsd:enumeration value="Other"/>
              <xsd:enumeration value="Unassigned"/>
            </xsd:restriction>
          </xsd:simpleType>
        </xsd:un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description="" ma:indexed="true" ma:internalName="MediaServiceLocation" ma:readOnly="true">
      <xsd:simpleType>
        <xsd:restriction base="dms:Text"/>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dd12ec5e-bbb9-4923-8eb9-fe56d61e8c8e}" ma:internalName="TaxCatchAll" ma:showField="CatchAllData" ma:web="a065dbd5-d412-4dc8-8d32-f3a84ed482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65dbd5-d412-4dc8-8d32-f3a84ed4824b"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223455B9-29DE-4027-BAE3-46E2C66076AD}">
  <ds:schemaRefs>
    <ds:schemaRef ds:uri="a6757d9b-889d-461b-936e-7107c5f2179b"/>
    <ds:schemaRef ds:uri="http://schemas.microsoft.com/sharepoint/v3"/>
    <ds:schemaRef ds:uri="http://schemas.microsoft.com/office/infopath/2007/PartnerControls"/>
    <ds:schemaRef ds:uri="http://purl.org/dc/terms/"/>
    <ds:schemaRef ds:uri="http://purl.org/dc/dcmitype/"/>
    <ds:schemaRef ds:uri="http://schemas.microsoft.com/office/2006/documentManagement/types"/>
    <ds:schemaRef ds:uri="http://purl.org/dc/elements/1.1/"/>
    <ds:schemaRef ds:uri="http://schemas.microsoft.com/office/2006/metadata/properties"/>
    <ds:schemaRef ds:uri="662745e8-e224-48e8-a2e3-254862b8c2f5"/>
    <ds:schemaRef ds:uri="http://schemas.openxmlformats.org/package/2006/metadata/core-properties"/>
    <ds:schemaRef ds:uri="a065dbd5-d412-4dc8-8d32-f3a84ed4824b"/>
    <ds:schemaRef ds:uri="http://www.w3.org/XML/1998/namespace"/>
  </ds:schemaRefs>
</ds:datastoreItem>
</file>

<file path=customXml/itemProps2.xml><?xml version="1.0" encoding="utf-8"?>
<ds:datastoreItem xmlns:ds="http://purl.oclc.org/ooxml/officeDocument/customXml" ds:itemID="{02F0B9E7-3D38-48D9-8112-CBDD952BC3BB}">
  <ds:schemaRefs>
    <ds:schemaRef ds:uri="http://schemas.microsoft.com/sharepoint/v3/contenttype/forms"/>
  </ds:schemaRefs>
</ds:datastoreItem>
</file>

<file path=customXml/itemProps3.xml><?xml version="1.0" encoding="utf-8"?>
<ds:datastoreItem xmlns:ds="http://schemas.openxmlformats.org/officeDocument/2006/customXml" ds:itemID="{AED5D4CC-371A-46C2-9745-DB061B10A7B5}"/>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112</vt:i4>
      </vt:variant>
    </vt:vector>
  </HeadingPairs>
  <TitlesOfParts>
    <vt:vector size="136" baseType="lpstr">
      <vt:lpstr>Start_Here</vt:lpstr>
      <vt:lpstr>Report_details</vt:lpstr>
      <vt:lpstr>Organisation_details</vt:lpstr>
      <vt:lpstr>Importers</vt:lpstr>
      <vt:lpstr>Producers</vt:lpstr>
      <vt:lpstr>Exporters</vt:lpstr>
      <vt:lpstr>Producers_and_importers_stocks</vt:lpstr>
      <vt:lpstr>Exempt</vt:lpstr>
      <vt:lpstr>Categories_of_application</vt:lpstr>
      <vt:lpstr>Feedstock_users</vt:lpstr>
      <vt:lpstr>Destruction</vt:lpstr>
      <vt:lpstr>Quota_authorisation</vt:lpstr>
      <vt:lpstr>New_entrant_quota_auths</vt:lpstr>
      <vt:lpstr>Products_or_equipment_A</vt:lpstr>
      <vt:lpstr>Products_or_equipment_B</vt:lpstr>
      <vt:lpstr>Products_or_equipment_CDE</vt:lpstr>
      <vt:lpstr>Products_or_equipment_FG</vt:lpstr>
      <vt:lpstr>Products_or_equipment_HI</vt:lpstr>
      <vt:lpstr>Products_or_equipment_J-Q</vt:lpstr>
      <vt:lpstr>Equip_import_use_export_gas</vt:lpstr>
      <vt:lpstr>Summary</vt:lpstr>
      <vt:lpstr>Glossary</vt:lpstr>
      <vt:lpstr>Finish</vt:lpstr>
      <vt:lpstr>Reference Data</vt:lpstr>
      <vt:lpstr>_10</vt:lpstr>
      <vt:lpstr>_10_FileRef</vt:lpstr>
      <vt:lpstr>_10A</vt:lpstr>
      <vt:lpstr>_12A</vt:lpstr>
      <vt:lpstr>_1B</vt:lpstr>
      <vt:lpstr>_1D</vt:lpstr>
      <vt:lpstr>_1E</vt:lpstr>
      <vt:lpstr>_2A</vt:lpstr>
      <vt:lpstr>_2B</vt:lpstr>
      <vt:lpstr>_2C</vt:lpstr>
      <vt:lpstr>_3B</vt:lpstr>
      <vt:lpstr>_3C</vt:lpstr>
      <vt:lpstr>_4A</vt:lpstr>
      <vt:lpstr>_4B</vt:lpstr>
      <vt:lpstr>_4C</vt:lpstr>
      <vt:lpstr>_4D</vt:lpstr>
      <vt:lpstr>_4E</vt:lpstr>
      <vt:lpstr>_4F</vt:lpstr>
      <vt:lpstr>_4G</vt:lpstr>
      <vt:lpstr>_4H</vt:lpstr>
      <vt:lpstr>_4I</vt:lpstr>
      <vt:lpstr>_4J</vt:lpstr>
      <vt:lpstr>_4K</vt:lpstr>
      <vt:lpstr>_4L</vt:lpstr>
      <vt:lpstr>_5C</vt:lpstr>
      <vt:lpstr>_6A</vt:lpstr>
      <vt:lpstr>_6B</vt:lpstr>
      <vt:lpstr>_6C</vt:lpstr>
      <vt:lpstr>_6W</vt:lpstr>
      <vt:lpstr>Authorisation1</vt:lpstr>
      <vt:lpstr>Authorisation2</vt:lpstr>
      <vt:lpstr>Commonly_used_HFC_containing_mixtures</vt:lpstr>
      <vt:lpstr>Current_Year</vt:lpstr>
      <vt:lpstr>Current_yr_end</vt:lpstr>
      <vt:lpstr>Current_yr_start</vt:lpstr>
      <vt:lpstr>Destruction</vt:lpstr>
      <vt:lpstr>Exporter</vt:lpstr>
      <vt:lpstr>Feedstock</vt:lpstr>
      <vt:lpstr>Fluorinated_Ethers_and_Alcohols</vt:lpstr>
      <vt:lpstr>Glos_10</vt:lpstr>
      <vt:lpstr>Glos_10_FR</vt:lpstr>
      <vt:lpstr>Glos_10A</vt:lpstr>
      <vt:lpstr>Glos_11G</vt:lpstr>
      <vt:lpstr>Glos_11Q</vt:lpstr>
      <vt:lpstr>Glos_12A</vt:lpstr>
      <vt:lpstr>Glos_12B</vt:lpstr>
      <vt:lpstr>Glos_1B</vt:lpstr>
      <vt:lpstr>Glos_1D</vt:lpstr>
      <vt:lpstr>Glos_1E</vt:lpstr>
      <vt:lpstr>Glos_2B</vt:lpstr>
      <vt:lpstr>Glos_3B</vt:lpstr>
      <vt:lpstr>Glos_3C</vt:lpstr>
      <vt:lpstr>Glos_4A</vt:lpstr>
      <vt:lpstr>Glos_4B</vt:lpstr>
      <vt:lpstr>Glos_4C</vt:lpstr>
      <vt:lpstr>Glos_4D</vt:lpstr>
      <vt:lpstr>Glos_4E</vt:lpstr>
      <vt:lpstr>Glos_4F</vt:lpstr>
      <vt:lpstr>Glos_4G</vt:lpstr>
      <vt:lpstr>Glos_4H</vt:lpstr>
      <vt:lpstr>Glos_4I</vt:lpstr>
      <vt:lpstr>Glos_4J</vt:lpstr>
      <vt:lpstr>Glos_4M</vt:lpstr>
      <vt:lpstr>Glos_5C</vt:lpstr>
      <vt:lpstr>Glos_6A</vt:lpstr>
      <vt:lpstr>Glos_6B</vt:lpstr>
      <vt:lpstr>Glos_6C</vt:lpstr>
      <vt:lpstr>Glos_6L</vt:lpstr>
      <vt:lpstr>Glos_6M</vt:lpstr>
      <vt:lpstr>Glos_6W</vt:lpstr>
      <vt:lpstr>Glos_6X</vt:lpstr>
      <vt:lpstr>Glos_non_HFC</vt:lpstr>
      <vt:lpstr>HFC</vt:lpstr>
      <vt:lpstr>imp_non_hfc</vt:lpstr>
      <vt:lpstr>Importer</vt:lpstr>
      <vt:lpstr>Importer1</vt:lpstr>
      <vt:lpstr>Importer10</vt:lpstr>
      <vt:lpstr>Importer11</vt:lpstr>
      <vt:lpstr>Importer12</vt:lpstr>
      <vt:lpstr>Importer13</vt:lpstr>
      <vt:lpstr>Importer14</vt:lpstr>
      <vt:lpstr>Importer15</vt:lpstr>
      <vt:lpstr>Importer2</vt:lpstr>
      <vt:lpstr>Importer3</vt:lpstr>
      <vt:lpstr>Importer4</vt:lpstr>
      <vt:lpstr>Importer5</vt:lpstr>
      <vt:lpstr>Importer6</vt:lpstr>
      <vt:lpstr>Importer7</vt:lpstr>
      <vt:lpstr>Importer8</vt:lpstr>
      <vt:lpstr>Importer9</vt:lpstr>
      <vt:lpstr>ImportProcessAgent</vt:lpstr>
      <vt:lpstr>NewEntrantQuota</vt:lpstr>
      <vt:lpstr>Non_FGas_Substances_Contained_In_Mixtures</vt:lpstr>
      <vt:lpstr>Other_Perfluorinated_Compounds</vt:lpstr>
      <vt:lpstr>PFCs</vt:lpstr>
      <vt:lpstr>Exporters!Print_Area</vt:lpstr>
      <vt:lpstr>Producer</vt:lpstr>
      <vt:lpstr>R_Chemical_Group</vt:lpstr>
      <vt:lpstr>R_Countries</vt:lpstr>
      <vt:lpstr>R_Destruction_Method</vt:lpstr>
      <vt:lpstr>R_Exempted_Use</vt:lpstr>
      <vt:lpstr>Select</vt:lpstr>
      <vt:lpstr>Sulphur_Hexafluoride</vt:lpstr>
      <vt:lpstr>Summary_11G</vt:lpstr>
      <vt:lpstr>Summary_11Q</vt:lpstr>
      <vt:lpstr>Summary_12B</vt:lpstr>
      <vt:lpstr>Summary_4M</vt:lpstr>
      <vt:lpstr>Summary_6X</vt:lpstr>
      <vt:lpstr>T_Substance_Annexes</vt:lpstr>
      <vt:lpstr>Unsaturated_HFCs_and_HCFCs</vt:lpstr>
      <vt:lpstr>yes_no</vt:lpstr>
      <vt:lpstr>yes_no_select</vt:lpstr>
    </vt:vector>
  </TitlesOfParts>
  <Manager/>
  <Company>Defra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Elsworth, Alex (DEFRA)</dc:creator>
  <cp:keywords/>
  <dc:description/>
  <cp:lastModifiedBy>Dave Notton</cp:lastModifiedBy>
  <cp:revision/>
  <dcterms:created xsi:type="dcterms:W3CDTF">2018-12-05T13:42:35Z</dcterms:created>
  <dcterms:modified xsi:type="dcterms:W3CDTF">2025-11-11T12:58:23Z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0x0101002AA7F4AE4E83C64095BF4FFA86C78E02</vt:lpwstr>
  </property>
  <property fmtid="{D5CDD505-2E9C-101B-9397-08002B2CF9AE}" pid="3" name="MediaServiceImageTags">
    <vt:lpwstr/>
  </property>
</Properties>
</file>